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NPC\PCAM\ID\ID PAC-E-23-xx (2023 ECAM)\Testimony &amp; Exhibits\"/>
    </mc:Choice>
  </mc:AlternateContent>
  <xr:revisionPtr revIDLastSave="0" documentId="8_{2FAA535F-CDC1-4259-BAF2-6CF118C3BC63}" xr6:coauthVersionLast="47" xr6:coauthVersionMax="47" xr10:uidLastSave="{00000000-0000-0000-0000-000000000000}"/>
  <bookViews>
    <workbookView xWindow="-120" yWindow="-120" windowWidth="29040" windowHeight="15840" xr2:uid="{2232A2AE-AD5F-4DEB-8A28-FDB6DE67E03B}"/>
  </bookViews>
  <sheets>
    <sheet name="Exhibit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localSheetId="0" hidden="1">#REF!</definedName>
    <definedName name="_Fill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'[2]DSM Output'!$J$21:$J$23</definedName>
    <definedName name="Acct108D_S">[3]FuncStudy!$F$2065</definedName>
    <definedName name="Acct108D00S">[3]FuncStudy!$F$2057</definedName>
    <definedName name="Acct108DSS">[3]FuncStudy!$F$2061</definedName>
    <definedName name="Acct228.42TROJD">[3]FuncStudy!$F$1867</definedName>
    <definedName name="ACCT2281">[3]FuncStudy!$F$1847</definedName>
    <definedName name="Acct2282">[3]FuncStudy!$F$1851</definedName>
    <definedName name="Acct2283">[3]FuncStudy!$F$1855</definedName>
    <definedName name="Acct2283S">[3]FuncStudy!$F$1859</definedName>
    <definedName name="Acct22842">[3]FuncStudy!$F$1868</definedName>
    <definedName name="Acct228SO">[3]FuncStudy!$F$1850</definedName>
    <definedName name="ACCT25398">[3]FuncStudy!$F$1880</definedName>
    <definedName name="Acct25399">[3]FuncStudy!$F$1887</definedName>
    <definedName name="Acct254">[3]FuncStudy!$F$1864</definedName>
    <definedName name="Acct282DITBAL">[3]FuncStudy!$F$1912</definedName>
    <definedName name="Acct350">[3]FuncStudy!$F$1323</definedName>
    <definedName name="Acct352">[3]FuncStudy!$F$1330</definedName>
    <definedName name="Acct353">[3]FuncStudy!$F$1336</definedName>
    <definedName name="Acct354">[3]FuncStudy!$F$1342</definedName>
    <definedName name="Acct355">[3]FuncStudy!$F$1348</definedName>
    <definedName name="Acct356">[3]FuncStudy!$F$1354</definedName>
    <definedName name="Acct357">[3]FuncStudy!$F$1360</definedName>
    <definedName name="Acct358">[3]FuncStudy!$F$1366</definedName>
    <definedName name="Acct359">[3]FuncStudy!$F$1372</definedName>
    <definedName name="Acct360">[3]FuncStudy!$F$1388</definedName>
    <definedName name="Acct361">[3]FuncStudy!$F$1394</definedName>
    <definedName name="Acct362">[3]FuncStudy!$F$1400</definedName>
    <definedName name="Acct364">[3]FuncStudy!$F$1407</definedName>
    <definedName name="Acct365">[3]FuncStudy!$F$1414</definedName>
    <definedName name="Acct366">[3]FuncStudy!$F$1421</definedName>
    <definedName name="Acct367">[3]FuncStudy!$F$1428</definedName>
    <definedName name="Acct368">[3]FuncStudy!$F$1434</definedName>
    <definedName name="Acct369">[3]FuncStudy!$F$1441</definedName>
    <definedName name="Acct370">[3]FuncStudy!$F$1447</definedName>
    <definedName name="Acct371">[3]FuncStudy!$F$1454</definedName>
    <definedName name="Acct372">[3]FuncStudy!$F$1461</definedName>
    <definedName name="Acct372A">[3]FuncStudy!$F$1460</definedName>
    <definedName name="Acct372DP">[3]FuncStudy!$F$1458</definedName>
    <definedName name="Acct372DS">[3]FuncStudy!$F$1459</definedName>
    <definedName name="Acct373">[3]FuncStudy!$F$1467</definedName>
    <definedName name="Acct444S">[3]FuncStudy!$F$105</definedName>
    <definedName name="Acct448S">[3]FuncStudy!$F$114</definedName>
    <definedName name="Acct450S">[3]FuncStudy!$F$138</definedName>
    <definedName name="Acct451S">[3]FuncStudy!$F$143</definedName>
    <definedName name="Acct454S">[3]FuncStudy!$F$153</definedName>
    <definedName name="Acct456S">[3]FuncStudy!$F$159</definedName>
    <definedName name="Acct580">[3]FuncStudy!$F$536</definedName>
    <definedName name="Acct581">[3]FuncStudy!$F$541</definedName>
    <definedName name="Acct582">[3]FuncStudy!$F$546</definedName>
    <definedName name="Acct583">[3]FuncStudy!$F$551</definedName>
    <definedName name="Acct584">[3]FuncStudy!$F$556</definedName>
    <definedName name="Acct585">[3]FuncStudy!$F$561</definedName>
    <definedName name="Acct586">[3]FuncStudy!$F$566</definedName>
    <definedName name="Acct587">[3]FuncStudy!$F$571</definedName>
    <definedName name="Acct588">[3]FuncStudy!$F$576</definedName>
    <definedName name="Acct589">[3]FuncStudy!$F$581</definedName>
    <definedName name="Acct590">[3]FuncStudy!$F$586</definedName>
    <definedName name="Acct591">[3]FuncStudy!$F$591</definedName>
    <definedName name="Acct592">[3]FuncStudy!$F$596</definedName>
    <definedName name="Acct593">[3]FuncStudy!$F$601</definedName>
    <definedName name="Acct594">[3]FuncStudy!$F$606</definedName>
    <definedName name="Acct595">[3]FuncStudy!$F$611</definedName>
    <definedName name="Acct596">[3]FuncStudy!$F$616</definedName>
    <definedName name="Acct597">[3]FuncStudy!$F$621</definedName>
    <definedName name="Acct598">[3]FuncStudy!$F$626</definedName>
    <definedName name="Acct928RE">[3]FuncStudy!$F$749</definedName>
    <definedName name="AcctAGA">[3]FuncStudy!$F$132</definedName>
    <definedName name="AcctTS0">[3]FuncStudy!$F$1380</definedName>
    <definedName name="ActualROR" localSheetId="0">#REF!</definedName>
    <definedName name="ActualROR">#REF!</definedName>
    <definedName name="Adjs2avg">[4]Inputs!$L$255:'[4]Inputs'!$T$505</definedName>
    <definedName name="AdjustInput">[4]Inputs!$L$3:$T$283</definedName>
    <definedName name="Adjustment">#REF!</definedName>
    <definedName name="AdjustSwitch">[4]Variables!$AH$3:$AJ$3</definedName>
    <definedName name="anscount" hidden="1">1</definedName>
    <definedName name="AverageFactors">[4]UTCR!$AC$22:$AQ$108</definedName>
    <definedName name="AverageFuelCost" localSheetId="0">#REF!</definedName>
    <definedName name="AverageFuelCost">#REF!</definedName>
    <definedName name="AverageInput">[4]Inputs!$F$3:$I$1731</definedName>
    <definedName name="Burn" localSheetId="0">#REF!</definedName>
    <definedName name="Burn">#REF!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[4]Inputs!$J$1</definedName>
    <definedName name="Checksumend">[4]Inputs!$E$1</definedName>
    <definedName name="Classification">[3]FuncStudy!$Y$91</definedName>
    <definedName name="ContractTypeDol" localSheetId="0">'[5]Check Dollars'!$R$245:$S$600</definedName>
    <definedName name="ContractTypeDol">'[6]Check Dollars'!$R$245:$S$600</definedName>
    <definedName name="ContractTypeMWh" localSheetId="0">'[5]Check MWh'!$R$245:$S$602</definedName>
    <definedName name="ContractTypeMWh">'[6]Check MWh'!$R$245:$S$602</definedName>
    <definedName name="COSFacVal">[3]Inputs!$W$11</definedName>
    <definedName name="Cost" localSheetId="0">#REF!</definedName>
    <definedName name="Cost">#REF!</definedName>
    <definedName name="_xlnm.Database">[7]Invoice!#REF!</definedName>
    <definedName name="DataCheck_Base" localSheetId="0">#REF!</definedName>
    <definedName name="DataCheck_Base">#REF!</definedName>
    <definedName name="DataCheck_Delta" localSheetId="0">#REF!</definedName>
    <definedName name="DataCheck_Delta">#REF!</definedName>
    <definedName name="DataCheck_NPC" localSheetId="0">#REF!</definedName>
    <definedName name="DataCheck_NPC">#REF!</definedName>
    <definedName name="Date">#REF!</definedName>
    <definedName name="Demand">[8]Inputs!$D$9</definedName>
    <definedName name="Demand2">[3]Inputs!$D$10</definedName>
    <definedName name="Dis">[3]FuncStudy!$Y$90</definedName>
    <definedName name="DisFac">'[3]Func Dist Factor Table'!$A$11:$G$25</definedName>
    <definedName name="DispatchSum">"GRID Thermal Generation!R2C1:R4C2"</definedName>
    <definedName name="DUDE" hidden="1">#REF!</definedName>
    <definedName name="ECDQF_Exp" localSheetId="0">#REF!</definedName>
    <definedName name="ECDQF_Exp">#REF!</definedName>
    <definedName name="ECDQF_MWh" localSheetId="0">#REF!</definedName>
    <definedName name="ECDQF_MWh">#REF!</definedName>
    <definedName name="ExchangeMWh" localSheetId="0">#REF!</definedName>
    <definedName name="ExchangeMWh">#REF!</definedName>
    <definedName name="Factor" localSheetId="0">#REF!</definedName>
    <definedName name="Factor">#REF!</definedName>
    <definedName name="Factorck">'[3]COS Factor Table'!$Q$15:$Q$136</definedName>
    <definedName name="FactorMethod">[4]Variables!$AC$2</definedName>
    <definedName name="FactSum">'[3]COS Factor Table'!$A$14:$Q$137</definedName>
    <definedName name="FranchiseTax">[4]Variables!$B$28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">'[3]Func Factor Table'!$A$10:$H$76</definedName>
    <definedName name="Func_Ftrs">[4]Function1149!$E$6:$P$88</definedName>
    <definedName name="Function">[3]FuncStudy!$Y$90</definedName>
    <definedName name="GrossReceipts">[4]Variables!$B$31</definedName>
    <definedName name="Hide_Rows" localSheetId="0">#REF!</definedName>
    <definedName name="Hide_Rows">#REF!</definedName>
    <definedName name="Hide_Rows_Recon" localSheetId="0">#REF!</definedName>
    <definedName name="Hide_Rows_Recon">#REF!</definedName>
    <definedName name="IncomeTaxOptVal">[8]Inputs!$Y$11</definedName>
    <definedName name="INSERTPOINT">'[9]REX Data'!#REF!</definedName>
    <definedName name="INSERTPOINT2">'[9]REX Data'!#REF!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eadLag">[4]Inputs!#REF!</definedName>
    <definedName name="limcount" hidden="1">1</definedName>
    <definedName name="LinkCos">'[3]JAM Download'!$I$4</definedName>
    <definedName name="Mill" localSheetId="0">#REF!</definedName>
    <definedName name="Mill">#REF!</definedName>
    <definedName name="MMBtu" localSheetId="0">#REF!</definedName>
    <definedName name="MMBtu">#REF!</definedName>
    <definedName name="Months" localSheetId="0">#REF!</definedName>
    <definedName name="Months">#REF!</definedName>
    <definedName name="MSPAverageInput">[4]Inputs!#REF!</definedName>
    <definedName name="MSPYearEndInput">[4]Inputs!#REF!</definedName>
    <definedName name="MWh" localSheetId="0">#REF!</definedName>
    <definedName name="MWh">#REF!</definedName>
    <definedName name="NameAverageFuelCost" localSheetId="0">#REF!</definedName>
    <definedName name="NameAverageFuelCost">#REF!</definedName>
    <definedName name="NameBurn" localSheetId="0">#REF!</definedName>
    <definedName name="NameBurn">#REF!</definedName>
    <definedName name="NameCost" localSheetId="0">#REF!</definedName>
    <definedName name="NameCost">#REF!</definedName>
    <definedName name="NameECDQF_Exp" localSheetId="0">#REF!</definedName>
    <definedName name="NameECDQF_Exp">#REF!</definedName>
    <definedName name="NameECDQF_MWh" localSheetId="0">#REF!</definedName>
    <definedName name="NameECDQF_MWh">#REF!</definedName>
    <definedName name="NameFactor" localSheetId="0">#REF!</definedName>
    <definedName name="NameFactor">#REF!</definedName>
    <definedName name="NameMill" localSheetId="0">#REF!</definedName>
    <definedName name="NameMill">#REF!</definedName>
    <definedName name="NameMMBtu" localSheetId="0">#REF!</definedName>
    <definedName name="NameMMBtu">#REF!</definedName>
    <definedName name="NameMWh" localSheetId="0">#REF!</definedName>
    <definedName name="NameMWh">#REF!</definedName>
    <definedName name="NamePeak" localSheetId="0">#REF!</definedName>
    <definedName name="NamePeak">#REF!</definedName>
    <definedName name="NetToGross">[3]Inputs!$H$21</definedName>
    <definedName name="OFPC_Date">[10]VDOC!$O$4</definedName>
    <definedName name="OH">[3]Inputs!$D$24</definedName>
    <definedName name="Page110" localSheetId="0">#REF!</definedName>
    <definedName name="Page110">#REF!</definedName>
    <definedName name="Page111" localSheetId="0">#REF!</definedName>
    <definedName name="Page111">#REF!</definedName>
    <definedName name="Page112" localSheetId="0">#REF!</definedName>
    <definedName name="Page112">#REF!</definedName>
    <definedName name="Page113" localSheetId="0">#REF!</definedName>
    <definedName name="Page113">#REF!</definedName>
    <definedName name="Page114" localSheetId="0">#REF!</definedName>
    <definedName name="Page114">#REF!</definedName>
    <definedName name="Page115" localSheetId="0">#REF!</definedName>
    <definedName name="Page115">#REF!</definedName>
    <definedName name="Page116" localSheetId="0">#REF!</definedName>
    <definedName name="Page116">#REF!</definedName>
    <definedName name="Page117" localSheetId="0">#REF!</definedName>
    <definedName name="Page117">#REF!</definedName>
    <definedName name="Page118" localSheetId="0">#REF!</definedName>
    <definedName name="Page118">#REF!</definedName>
    <definedName name="Page119" localSheetId="0">#REF!</definedName>
    <definedName name="Page119">#REF!</definedName>
    <definedName name="Page120" localSheetId="0">#REF!</definedName>
    <definedName name="Page120">#REF!</definedName>
    <definedName name="Page121" localSheetId="0">#REF!</definedName>
    <definedName name="Page121">#REF!</definedName>
    <definedName name="Page122" localSheetId="0">#REF!</definedName>
    <definedName name="Page122">#REF!</definedName>
    <definedName name="Page123" localSheetId="0">#REF!</definedName>
    <definedName name="Page123">#REF!</definedName>
    <definedName name="page63" localSheetId="0">'[3]Energy Factor'!#REF!</definedName>
    <definedName name="page63">'[3]Energy Factor'!#REF!</definedName>
    <definedName name="page64" localSheetId="0">'[3]Energy Factor'!#REF!</definedName>
    <definedName name="page64">'[3]Energy Factor'!#REF!</definedName>
    <definedName name="paste.cell">'[11]1993'!#REF!</definedName>
    <definedName name="Peak" localSheetId="0">#REF!</definedName>
    <definedName name="Peak">#REF!</definedName>
    <definedName name="PostDE">[4]Variables!#REF!</definedName>
    <definedName name="PostDG">[4]Variables!#REF!</definedName>
    <definedName name="PreDG">[4]Variables!#REF!</definedName>
    <definedName name="_xlnm.Print_Area" localSheetId="0">'Exhibit 1'!$A$1:$Q$76</definedName>
    <definedName name="_xlnm.Print_Area">#REF!</definedName>
    <definedName name="_xlnm.Print_Titles" localSheetId="0">'Exhibit 1'!$A:$C,'Exhibit 1'!$1:$6</definedName>
    <definedName name="PSATable" localSheetId="0">[5]Hermiston!$A$41:$E$56</definedName>
    <definedName name="PSATable">[6]Hermiston!$A$41:$E$56</definedName>
    <definedName name="ResourceSupplier">[4]Variables!$B$30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[4]Variables!$B$29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[4]Variables!$AF$32</definedName>
    <definedName name="StartMWh" localSheetId="0">#REF!</definedName>
    <definedName name="StartMWh">#REF!</definedName>
    <definedName name="StartTheMill" localSheetId="0">#REF!</definedName>
    <definedName name="StartTheMill">#REF!</definedName>
    <definedName name="StartTheRack" localSheetId="0">#REF!</definedName>
    <definedName name="StartTheRack">#REF!</definedName>
    <definedName name="State">[3]Inputs!$C$5</definedName>
    <definedName name="TargetROR">[3]Inputs!$L$6</definedName>
    <definedName name="Test_COS">'[3]Hot Sheet'!$F$120</definedName>
    <definedName name="TestPeriod">[3]Inputs!$C$6</definedName>
    <definedName name="TotalRateBase">'[3]G+T+D+R+M'!$H$58</definedName>
    <definedName name="TotTaxRate">[3]Inputs!$H$17</definedName>
    <definedName name="UAACT550SGW">[3]FuncStudy!$Y$405</definedName>
    <definedName name="UAACT554SGW">[3]FuncStudy!$Y$427</definedName>
    <definedName name="UAcct103">[3]FuncStudy!$Y$1315</definedName>
    <definedName name="UAcct105S">[3]FuncStudy!$Y$1673</definedName>
    <definedName name="UAcct105SEU">[3]FuncStudy!$Y$1677</definedName>
    <definedName name="UAcct105SGG">[3]FuncStudy!$Y$1678</definedName>
    <definedName name="UAcct105SGP1">[3]FuncStudy!$Y$1674</definedName>
    <definedName name="UAcct105SGP2">[3]FuncStudy!$Y$1676</definedName>
    <definedName name="UAcct105SGT">[3]FuncStudy!$Y$1675</definedName>
    <definedName name="UAcct1081390">[3]FuncStudy!$Y$2099</definedName>
    <definedName name="UAcct1081390Rcl">[3]FuncStudy!$Y$2098</definedName>
    <definedName name="UAcct1081399">[3]FuncStudy!$Y$2107</definedName>
    <definedName name="UAcct1081399Rcl">[3]FuncStudy!$Y$2106</definedName>
    <definedName name="UAcct108360">[3]FuncStudy!$Y$2006</definedName>
    <definedName name="UAcct108361">[3]FuncStudy!$Y$2010</definedName>
    <definedName name="UAcct108362">[3]FuncStudy!$Y$2014</definedName>
    <definedName name="UAcct108364">[3]FuncStudy!$Y$2018</definedName>
    <definedName name="UAcct108365">[3]FuncStudy!$Y$2022</definedName>
    <definedName name="UAcct108366">[3]FuncStudy!$Y$2026</definedName>
    <definedName name="UAcct108367">[3]FuncStudy!$Y$2030</definedName>
    <definedName name="UAcct108368">[3]FuncStudy!$Y$2034</definedName>
    <definedName name="UAcct108369">[3]FuncStudy!$Y$2038</definedName>
    <definedName name="UAcct108370">[3]FuncStudy!$Y$2042</definedName>
    <definedName name="UAcct108371">[3]FuncStudy!$Y$2046</definedName>
    <definedName name="UAcct108372">[3]FuncStudy!$Y$2050</definedName>
    <definedName name="UAcct108373">[3]FuncStudy!$Y$2054</definedName>
    <definedName name="UAcct108D">[3]FuncStudy!$Y$2066</definedName>
    <definedName name="UAcct108D00">[3]FuncStudy!$Y$2058</definedName>
    <definedName name="UAcct108Ds">[3]FuncStudy!$Y$2062</definedName>
    <definedName name="UAcct108Ep">[3]FuncStudy!$Y$1988</definedName>
    <definedName name="UAcct108Gpcn">[3]FuncStudy!$Y$2076</definedName>
    <definedName name="UAcct108Gps">[3]FuncStudy!$Y$2072</definedName>
    <definedName name="UAcct108Gpse">[3]FuncStudy!$Y$2078</definedName>
    <definedName name="UAcct108Gpsg">[3]FuncStudy!$Y$2075</definedName>
    <definedName name="UAcct108Gpsgp">[3]FuncStudy!$Y$2073</definedName>
    <definedName name="UAcct108Gpsgu">[3]FuncStudy!$Y$2074</definedName>
    <definedName name="UAcct108Gpso">[3]FuncStudy!$Y$2077</definedName>
    <definedName name="UACCT108GPSSGCH">[3]FuncStudy!$Y$2080</definedName>
    <definedName name="UACCT108GPSSGCT">[3]FuncStudy!$Y$2079</definedName>
    <definedName name="UAcct108Hp">[3]FuncStudy!$Y$1975</definedName>
    <definedName name="UAcct108Mp">[3]FuncStudy!$Y$2092</definedName>
    <definedName name="UAcct108Np">[3]FuncStudy!$Y$1968</definedName>
    <definedName name="UAcct108Op">[3]FuncStudy!$Y$1983</definedName>
    <definedName name="UAcct108Opsgw">[3]FuncStudy!$Y$1980</definedName>
    <definedName name="UAcct108OPSSGCT">[3]FuncStudy!$Y$1982</definedName>
    <definedName name="UAcct108Sp">[3]FuncStudy!$Y$1962</definedName>
    <definedName name="uacct108spssgch">[3]FuncStudy!$Y$1961</definedName>
    <definedName name="UAcct108Tp">[3]FuncStudy!$Y$2002</definedName>
    <definedName name="UAcct111390">[3]FuncStudy!$Y$2159</definedName>
    <definedName name="UAcct111Clg">[3]FuncStudy!$Y$2128</definedName>
    <definedName name="UAcct111Clgcn">[3]FuncStudy!$Y$2124</definedName>
    <definedName name="UAcct111Clgsop">[3]FuncStudy!$Y$2127</definedName>
    <definedName name="UAcct111Clgsou">[3]FuncStudy!$Y$2126</definedName>
    <definedName name="UAcct111Clh">[3]FuncStudy!$Y$2134</definedName>
    <definedName name="UAcct111Cls">[3]FuncStudy!$Y$2119</definedName>
    <definedName name="UAcct111Ipcn">[3]FuncStudy!$Y$2143</definedName>
    <definedName name="UAcct111Ips">[3]FuncStudy!$Y$2138</definedName>
    <definedName name="UAcct111Ipse">[3]FuncStudy!$Y$2141</definedName>
    <definedName name="UAcct111Ipsg">[3]FuncStudy!$Y$2142</definedName>
    <definedName name="UAcct111Ipsgp">[3]FuncStudy!$Y$2139</definedName>
    <definedName name="UAcct111Ipsgu">[3]FuncStudy!$Y$2140</definedName>
    <definedName name="uacct111ipso">[3]FuncStudy!$Y$2146</definedName>
    <definedName name="UACCT111IPSSGCH">[3]FuncStudy!$Y$2145</definedName>
    <definedName name="UAcct114">[3]FuncStudy!$Y$1685</definedName>
    <definedName name="UAcct120">[3]FuncStudy!$Y$1689</definedName>
    <definedName name="UAcct124">[3]FuncStudy!$Y$1694</definedName>
    <definedName name="UAcct141">[3]FuncStudy!$Y$1834</definedName>
    <definedName name="UAcct151">[3]FuncStudy!$Y$1716</definedName>
    <definedName name="uacct151ssech">[3]FuncStudy!$Y$1715</definedName>
    <definedName name="UAcct154">[3]FuncStudy!$Y$1750</definedName>
    <definedName name="uacct154ssgch">[3]FuncStudy!$Y$1749</definedName>
    <definedName name="UAcct163">[3]FuncStudy!$Y$1755</definedName>
    <definedName name="UAcct165">[3]FuncStudy!$Y$1770</definedName>
    <definedName name="UAcct165Se">[3]FuncStudy!$Y$1768</definedName>
    <definedName name="UAcct182">[3]FuncStudy!$Y$1701</definedName>
    <definedName name="UAcct18222">[3]FuncStudy!$Y$1824</definedName>
    <definedName name="UAcct182M">[3]FuncStudy!$Y$1780</definedName>
    <definedName name="UAcct182MSSGCT">[3]FuncStudy!$Y$1778</definedName>
    <definedName name="UAcct186">[3]FuncStudy!$Y$1709</definedName>
    <definedName name="UAcct1869">[3]FuncStudy!$Y$1829</definedName>
    <definedName name="UAcct186M">[3]FuncStudy!$Y$1791</definedName>
    <definedName name="UAcct186Mse">[3]FuncStudy!$Y$1788</definedName>
    <definedName name="UAcct190">[3]FuncStudy!$Y$1902</definedName>
    <definedName name="UAcct190CN">[3]FuncStudy!$Y$1891</definedName>
    <definedName name="UAcct190Dop">[3]FuncStudy!$Y$1892</definedName>
    <definedName name="UACCT190IBT">[3]FuncStudy!$Y$1894</definedName>
    <definedName name="UACCT190SSGCT">[3]FuncStudy!$Y$1901</definedName>
    <definedName name="UACCT2281">[3]FuncStudy!$Y$1847</definedName>
    <definedName name="UAcct2282">[3]FuncStudy!$Y$1851</definedName>
    <definedName name="UAcct2283">[3]FuncStudy!$Y$1855</definedName>
    <definedName name="UAcct2283S">[3]FuncStudy!$Y$1859</definedName>
    <definedName name="UAcct22842">[3]FuncStudy!$Y$1868</definedName>
    <definedName name="UAcct235">[3]FuncStudy!$Y$1843</definedName>
    <definedName name="UAcct252">[3]FuncStudy!$Y$1876</definedName>
    <definedName name="UAcct25316">[3]FuncStudy!$Y$1724</definedName>
    <definedName name="UAcct25317">[3]FuncStudy!$Y$1728</definedName>
    <definedName name="UAcct25318">[3]FuncStudy!$Y$1760</definedName>
    <definedName name="UAcct25319">[3]FuncStudy!$Y$1732</definedName>
    <definedName name="UACCT25398">[3]FuncStudy!$Y$1880</definedName>
    <definedName name="UAcct25399">[3]FuncStudy!$Y$1887</definedName>
    <definedName name="UAcct254">[3]FuncStudy!$Y$1864</definedName>
    <definedName name="UACCT254SO">[3]FuncStudy!$Y$1863</definedName>
    <definedName name="UAcct255">[3]FuncStudy!$Y$1952</definedName>
    <definedName name="UAcct281">[3]FuncStudy!$Y$1908</definedName>
    <definedName name="UAcct282">[3]FuncStudy!$Y$1926</definedName>
    <definedName name="UAcct282So">[3]FuncStudy!$Y$1914</definedName>
    <definedName name="UAcct283">[3]FuncStudy!$Y$1939</definedName>
    <definedName name="UAcct283So">[3]FuncStudy!$Y$1932</definedName>
    <definedName name="UAcct301S">[3]FuncStudy!$Y$1636</definedName>
    <definedName name="UAcct301Sg">[3]FuncStudy!$Y$1638</definedName>
    <definedName name="UAcct301So">[3]FuncStudy!$Y$1637</definedName>
    <definedName name="UAcct302S">[3]FuncStudy!$Y$1641</definedName>
    <definedName name="UAcct302Sg">[3]FuncStudy!$Y$1642</definedName>
    <definedName name="UAcct302Sgp">[3]FuncStudy!$Y$1643</definedName>
    <definedName name="UAcct302Sgu">[3]FuncStudy!$Y$1644</definedName>
    <definedName name="UAcct303Cn">[3]FuncStudy!$Y$1652</definedName>
    <definedName name="UAcct303S">[3]FuncStudy!$Y$1648</definedName>
    <definedName name="UAcct303Se">[3]FuncStudy!$Y$1651</definedName>
    <definedName name="UAcct303Sg">[3]FuncStudy!$Y$1649</definedName>
    <definedName name="UAcct303So">[3]FuncStudy!$Y$1650</definedName>
    <definedName name="UACCT303SSGCT">[3]FuncStudy!$Y$1654</definedName>
    <definedName name="UAcct310">[3]FuncStudy!$Y$1151</definedName>
    <definedName name="uacct310ssgch">[3]FuncStudy!$Y$1150</definedName>
    <definedName name="UAcct311">[3]FuncStudy!$Y$1156</definedName>
    <definedName name="uacct311ssgch">[3]FuncStudy!$Y$1155</definedName>
    <definedName name="UAcct312">[3]FuncStudy!$Y$1161</definedName>
    <definedName name="uacct312ssgch">[3]FuncStudy!$Y$1160</definedName>
    <definedName name="UAcct314">[3]FuncStudy!$Y$1166</definedName>
    <definedName name="uacct314ssgch">[3]FuncStudy!$Y$1165</definedName>
    <definedName name="UAcct315">[3]FuncStudy!$Y$1171</definedName>
    <definedName name="uacct315ssgch">[3]FuncStudy!$Y$1170</definedName>
    <definedName name="UAcct316">[3]FuncStudy!$Y$1176</definedName>
    <definedName name="uacct316ssgch">[3]FuncStudy!$Y$1175</definedName>
    <definedName name="UAcct320">[3]FuncStudy!$Y$1188</definedName>
    <definedName name="UAcct321">[3]FuncStudy!$Y$1192</definedName>
    <definedName name="UAcct322">[3]FuncStudy!$Y$1196</definedName>
    <definedName name="UAcct323">[3]FuncStudy!$Y$1200</definedName>
    <definedName name="UAcct324">[3]FuncStudy!$Y$1204</definedName>
    <definedName name="UAcct325">[3]FuncStudy!$Y$1208</definedName>
    <definedName name="UAcct33">[3]FuncStudy!$Y$131</definedName>
    <definedName name="UAcct330">[3]FuncStudy!$Y$1221</definedName>
    <definedName name="UAcct331">[3]FuncStudy!$Y$1226</definedName>
    <definedName name="UAcct332">[3]FuncStudy!$Y$1231</definedName>
    <definedName name="UAcct333">[3]FuncStudy!$Y$1236</definedName>
    <definedName name="UAcct334">[3]FuncStudy!$Y$1241</definedName>
    <definedName name="UAcct335">[3]FuncStudy!$Y$1246</definedName>
    <definedName name="UAcct336">[3]FuncStudy!$Y$1251</definedName>
    <definedName name="UAcct340">[3]FuncStudy!$Y$1266</definedName>
    <definedName name="UAcct340Sgw">[3]FuncStudy!$Y$1264</definedName>
    <definedName name="UAcct341">[3]FuncStudy!$Y$1272</definedName>
    <definedName name="UACCT341SGW">[3]FuncStudy!$Y$1270</definedName>
    <definedName name="uacct341ssgct">[3]FuncStudy!$Y$1271</definedName>
    <definedName name="UAcct342">[3]FuncStudy!$Y$1277</definedName>
    <definedName name="uacct342ssgct">[3]FuncStudy!$Y$1276</definedName>
    <definedName name="UAcct343">[3]FuncStudy!$Y$1284</definedName>
    <definedName name="UAcct343Sgw">[3]FuncStudy!$Y$1282</definedName>
    <definedName name="uacct343sscct">[3]FuncStudy!$Y$1283</definedName>
    <definedName name="UAcct344">[3]FuncStudy!$Y$1291</definedName>
    <definedName name="UACCT344SGW">[3]FuncStudy!$Y$1289</definedName>
    <definedName name="uacct344ssgct">[3]FuncStudy!$Y$1290</definedName>
    <definedName name="UAcct345">[3]FuncStudy!$Y$1297</definedName>
    <definedName name="UACCT345SGW">[3]FuncStudy!$Y$1295</definedName>
    <definedName name="uacct345ssgct">[3]FuncStudy!$Y$1296</definedName>
    <definedName name="UAcct346">[3]FuncStudy!$Y$1303</definedName>
    <definedName name="UAcct346SGW">[3]FuncStudy!$Y$1301</definedName>
    <definedName name="UAcct350">[3]FuncStudy!$Y$1323</definedName>
    <definedName name="UAcct352">[3]FuncStudy!$Y$1330</definedName>
    <definedName name="UAcct353">[3]FuncStudy!$Y$1336</definedName>
    <definedName name="UAcct354">[3]FuncStudy!$Y$1342</definedName>
    <definedName name="UAcct355">[3]FuncStudy!$Y$1348</definedName>
    <definedName name="UAcct356">[3]FuncStudy!$Y$1354</definedName>
    <definedName name="UAcct357">[3]FuncStudy!$Y$1360</definedName>
    <definedName name="UAcct358">[3]FuncStudy!$Y$1366</definedName>
    <definedName name="UAcct359">[3]FuncStudy!$Y$1372</definedName>
    <definedName name="UAcct360">[3]FuncStudy!$Y$1388</definedName>
    <definedName name="UAcct361">[3]FuncStudy!$Y$1394</definedName>
    <definedName name="UAcct362">[3]FuncStudy!$Y$1400</definedName>
    <definedName name="UAcct368">[3]FuncStudy!$Y$1434</definedName>
    <definedName name="UAcct369">[3]FuncStudy!$Y$1441</definedName>
    <definedName name="UAcct370">[3]FuncStudy!$Y$1447</definedName>
    <definedName name="UAcct372A">[3]FuncStudy!$Y$1460</definedName>
    <definedName name="UAcct372Dp">[3]FuncStudy!$Y$1458</definedName>
    <definedName name="UAcct372Ds">[3]FuncStudy!$Y$1459</definedName>
    <definedName name="UAcct373">[3]FuncStudy!$Y$1467</definedName>
    <definedName name="UAcct389Cn">[3]FuncStudy!$Y$1482</definedName>
    <definedName name="UAcct389S">[3]FuncStudy!$Y$1481</definedName>
    <definedName name="UAcct389Sg">[3]FuncStudy!$Y$1484</definedName>
    <definedName name="UAcct389Sgu">[3]FuncStudy!$Y$1483</definedName>
    <definedName name="UAcct389So">[3]FuncStudy!$Y$1485</definedName>
    <definedName name="UAcct390Cn">[3]FuncStudy!$Y$1492</definedName>
    <definedName name="UACCT390LS">[3]FuncStudy!$Y$1601</definedName>
    <definedName name="UAcct390LSG">[3]FuncStudy!$Y$1602</definedName>
    <definedName name="UAcct390LSO">[3]FuncStudy!$Y$1603</definedName>
    <definedName name="UAcct390S">[3]FuncStudy!$Y$1489</definedName>
    <definedName name="UAcct390Sgp">[3]FuncStudy!$Y$1490</definedName>
    <definedName name="UAcct390Sgu">[3]FuncStudy!$Y$1491</definedName>
    <definedName name="UAcct390Sop">[3]FuncStudy!$Y$1493</definedName>
    <definedName name="UAcct390Sou">[3]FuncStudy!$Y$1494</definedName>
    <definedName name="UAcct391Cn">[3]FuncStudy!$Y$1501</definedName>
    <definedName name="UAcct391S">[3]FuncStudy!$Y$1498</definedName>
    <definedName name="UAcct391Se">[3]FuncStudy!$Y$1503</definedName>
    <definedName name="UAcct391Sg">[3]FuncStudy!$Y$1502</definedName>
    <definedName name="UAcct391Sgp">[3]FuncStudy!$Y$1499</definedName>
    <definedName name="UAcct391Sgu">[3]FuncStudy!$Y$1500</definedName>
    <definedName name="UAcct391So">[3]FuncStudy!$Y$1504</definedName>
    <definedName name="uacct391ssgch">[3]FuncStudy!$Y$1505</definedName>
    <definedName name="UACCT391SSGCT">[3]FuncStudy!$Y$1506</definedName>
    <definedName name="UAcct392Cn">[3]FuncStudy!$Y$1513</definedName>
    <definedName name="UAcct392L">[3]FuncStudy!$Y$1611</definedName>
    <definedName name="UACCT392LRCL">[3]FuncStudy!$F$1614</definedName>
    <definedName name="UAcct392S">[3]FuncStudy!$Y$1510</definedName>
    <definedName name="UAcct392Se">[3]FuncStudy!$Y$1515</definedName>
    <definedName name="UAcct392Sg">[3]FuncStudy!$Y$1512</definedName>
    <definedName name="UAcct392Sgp">[3]FuncStudy!$Y$1516</definedName>
    <definedName name="UAcct392Sgu">[3]FuncStudy!$Y$1514</definedName>
    <definedName name="UAcct392So">[3]FuncStudy!$Y$1511</definedName>
    <definedName name="uacct392ssgch">[3]FuncStudy!$Y$1517</definedName>
    <definedName name="uacct392ssgct">[3]FuncStudy!$Y$1518</definedName>
    <definedName name="UAcct393S">[3]FuncStudy!$Y$1522</definedName>
    <definedName name="UAcct393Sg">[3]FuncStudy!$Y$1526</definedName>
    <definedName name="UAcct393Sgp">[3]FuncStudy!$Y$1523</definedName>
    <definedName name="UAcct393Sgu">[3]FuncStudy!$Y$1524</definedName>
    <definedName name="UAcct393So">[3]FuncStudy!$Y$1525</definedName>
    <definedName name="uacct393ssgct">[3]FuncStudy!$Y$1527</definedName>
    <definedName name="UAcct394S">[3]FuncStudy!$Y$1531</definedName>
    <definedName name="UAcct394Se">[3]FuncStudy!$Y$1535</definedName>
    <definedName name="UAcct394Sg">[3]FuncStudy!$Y$1536</definedName>
    <definedName name="UAcct394Sgp">[3]FuncStudy!$Y$1532</definedName>
    <definedName name="UAcct394Sgu">[3]FuncStudy!$Y$1533</definedName>
    <definedName name="UAcct394So">[3]FuncStudy!$Y$1534</definedName>
    <definedName name="UACCT394SSGCH">[3]FuncStudy!$Y$1537</definedName>
    <definedName name="UACCT394SSGCT">[3]FuncStudy!$Y$1538</definedName>
    <definedName name="UAcct395S">[3]FuncStudy!$Y$1542</definedName>
    <definedName name="UAcct395Se">[3]FuncStudy!$Y$1546</definedName>
    <definedName name="UAcct395Sg">[3]FuncStudy!$Y$1547</definedName>
    <definedName name="UAcct395Sgp">[3]FuncStudy!$Y$1543</definedName>
    <definedName name="UAcct395Sgu">[3]FuncStudy!$Y$1544</definedName>
    <definedName name="UAcct395So">[3]FuncStudy!$Y$1545</definedName>
    <definedName name="UACCT395SSGCH">[3]FuncStudy!$Y$1548</definedName>
    <definedName name="UACCT395SSGCT">[3]FuncStudy!$Y$1549</definedName>
    <definedName name="UAcct396S">[3]FuncStudy!$Y$1553</definedName>
    <definedName name="UAcct396Se">[3]FuncStudy!$Y$1558</definedName>
    <definedName name="UAcct396Sg">[3]FuncStudy!$Y$1555</definedName>
    <definedName name="UAcct396Sgp">[3]FuncStudy!$Y$1554</definedName>
    <definedName name="UAcct396Sgu">[3]FuncStudy!$Y$1557</definedName>
    <definedName name="UAcct396So">[3]FuncStudy!$Y$1556</definedName>
    <definedName name="UACCT396SSGCH">[3]FuncStudy!$Y$1560</definedName>
    <definedName name="UACCT396SSGCT">[3]FuncStudy!$Y$1559</definedName>
    <definedName name="UAcct397Cn">[3]FuncStudy!$Y$1568</definedName>
    <definedName name="UAcct397S">[3]FuncStudy!$Y$1564</definedName>
    <definedName name="UAcct397Se">[3]FuncStudy!$Y$1570</definedName>
    <definedName name="UAcct397Sg">[3]FuncStudy!$Y$1569</definedName>
    <definedName name="UAcct397Sgp">[3]FuncStudy!$Y$1565</definedName>
    <definedName name="UAcct397Sgu">[3]FuncStudy!$Y$1566</definedName>
    <definedName name="UAcct397So">[3]FuncStudy!$Y$1567</definedName>
    <definedName name="UACCT397SSGCH">[3]FuncStudy!$Y$1571</definedName>
    <definedName name="UACCT397SSGCT">[3]FuncStudy!$Y$1572</definedName>
    <definedName name="UAcct398Cn">[3]FuncStudy!$Y$1579</definedName>
    <definedName name="UAcct398S">[3]FuncStudy!$Y$1576</definedName>
    <definedName name="UAcct398Se">[3]FuncStudy!$Y$1581</definedName>
    <definedName name="UAcct398Sg">[3]FuncStudy!$Y$1582</definedName>
    <definedName name="UAcct398Sgp">[3]FuncStudy!$Y$1577</definedName>
    <definedName name="UAcct398Sgu">[3]FuncStudy!$Y$1578</definedName>
    <definedName name="UAcct398So">[3]FuncStudy!$Y$1580</definedName>
    <definedName name="UACCT398SSGCT">[3]FuncStudy!$Y$1583</definedName>
    <definedName name="UAcct399">[3]FuncStudy!$Y$1590</definedName>
    <definedName name="UAcct399G">[3]FuncStudy!$Y$1631</definedName>
    <definedName name="UAcct399L">[3]FuncStudy!$Y$1594</definedName>
    <definedName name="UAcct399Lrcl">[3]FuncStudy!$Y$1596</definedName>
    <definedName name="UAcct403360">[3]FuncStudy!$Y$808</definedName>
    <definedName name="UAcct403361">[3]FuncStudy!$Y$809</definedName>
    <definedName name="UAcct403362">[3]FuncStudy!$Y$810</definedName>
    <definedName name="UAcct403364">[3]FuncStudy!$Y$811</definedName>
    <definedName name="UAcct403365">[3]FuncStudy!$Y$812</definedName>
    <definedName name="UAcct403366">[3]FuncStudy!$Y$813</definedName>
    <definedName name="UAcct403367">[3]FuncStudy!$Y$814</definedName>
    <definedName name="UAcct403368">[3]FuncStudy!$Y$815</definedName>
    <definedName name="UAcct403369">[3]FuncStudy!$Y$816</definedName>
    <definedName name="UAcct403370">[3]FuncStudy!$Y$817</definedName>
    <definedName name="UAcct403371">[3]FuncStudy!$Y$818</definedName>
    <definedName name="UAcct403372">[3]FuncStudy!$Y$819</definedName>
    <definedName name="UAcct403373">[3]FuncStudy!$Y$820</definedName>
    <definedName name="UAcct403Ep">[3]FuncStudy!$Y$846</definedName>
    <definedName name="UAcct403Gpcn">[3]FuncStudy!$Y$828</definedName>
    <definedName name="UAcct403Gps">[3]FuncStudy!$Y$824</definedName>
    <definedName name="UAcct403Gpseu">[3]FuncStudy!$Y$827</definedName>
    <definedName name="UAcct403Gpsg">[3]FuncStudy!$Y$829</definedName>
    <definedName name="UAcct403Gpsgp">[3]FuncStudy!$Y$825</definedName>
    <definedName name="UAcct403Gpsgu">[3]FuncStudy!$Y$826</definedName>
    <definedName name="UAcct403Gpso">[3]FuncStudy!$Y$830</definedName>
    <definedName name="uacct403gpssgch">[3]FuncStudy!$Y$832</definedName>
    <definedName name="UACCT403GPSSGCT">[3]FuncStudy!$Y$831</definedName>
    <definedName name="UAcct403Gv0">[3]FuncStudy!$Y$837</definedName>
    <definedName name="UAcct403Hp">[3]FuncStudy!$Y$792</definedName>
    <definedName name="UAcct403Mp">[3]FuncStudy!$Y$841</definedName>
    <definedName name="UAcct403Np">[3]FuncStudy!$Y$787</definedName>
    <definedName name="UAcct403Op">[3]FuncStudy!$Y$799</definedName>
    <definedName name="UAcct403Opsgu">[3]FuncStudy!$Y$796</definedName>
    <definedName name="uacct403opssgct">[3]FuncStudy!$Y$797</definedName>
    <definedName name="uacct403sgw">[3]FuncStudy!$Y$798</definedName>
    <definedName name="uacct403spdgp">[3]FuncStudy!$Y$779</definedName>
    <definedName name="uacct403spdgu">[3]FuncStudy!$Y$780</definedName>
    <definedName name="uacct403spsg">[3]FuncStudy!$Y$781</definedName>
    <definedName name="uacct403ssgch">[3]FuncStudy!$Y$782</definedName>
    <definedName name="UAcct403Tp">[3]FuncStudy!$Y$805</definedName>
    <definedName name="UAcct404330">[3]FuncStudy!$Y$880</definedName>
    <definedName name="UAcct404Clg">[3]FuncStudy!$Y$857</definedName>
    <definedName name="UAcct404Clgsop">[3]FuncStudy!$Y$855</definedName>
    <definedName name="UAcct404Clgsou">[3]FuncStudy!$Y$853</definedName>
    <definedName name="UAcct404Cls">[3]FuncStudy!$Y$861</definedName>
    <definedName name="UAcct404Ipcn">[3]FuncStudy!$Y$867</definedName>
    <definedName name="UACCT404IPDGU">[3]FuncStudy!$Y$869</definedName>
    <definedName name="UAcct404Ips">[3]FuncStudy!$Y$864</definedName>
    <definedName name="UAcct404Ipse">[3]FuncStudy!$Y$865</definedName>
    <definedName name="UACCT404IPSGP">[3]FuncStudy!$Y$868</definedName>
    <definedName name="UAcct404Ipso">[3]FuncStudy!$Y$866</definedName>
    <definedName name="UACCT404IPSSGCH">[3]FuncStudy!$Y$870</definedName>
    <definedName name="UAcct404O">[3]FuncStudy!$Y$875</definedName>
    <definedName name="UAcct405">[3]FuncStudy!$Y$888</definedName>
    <definedName name="UAcct406">[3]FuncStudy!$Y$894</definedName>
    <definedName name="UAcct407">[3]FuncStudy!$Y$903</definedName>
    <definedName name="UAcct408">[3]FuncStudy!$Y$916</definedName>
    <definedName name="UAcct408S">[3]FuncStudy!$Y$908</definedName>
    <definedName name="UAcct40910FITOther">[3]FuncStudy!$Y$1135</definedName>
    <definedName name="UAcct40910FitPMI">[3]FuncStudy!$Y$1133</definedName>
    <definedName name="UAcct40910FITPTC">[3]FuncStudy!$Y$1134</definedName>
    <definedName name="UAcct40910FITSitus">[3]FuncStudy!$Y$1136</definedName>
    <definedName name="UAcct40911Dgu">[3]FuncStudy!$Y$1103</definedName>
    <definedName name="UAcct40911S">[3]FuncStudy!$Y$1101</definedName>
    <definedName name="UAcct41010">[3]FuncStudy!$Y$977</definedName>
    <definedName name="UAcct41020">[3]FuncStudy!$Y$992</definedName>
    <definedName name="UAcct41111">[3]FuncStudy!$Y$1026</definedName>
    <definedName name="UAcct41120">[3]FuncStudy!$Y$1011</definedName>
    <definedName name="UAcct41140">[3]FuncStudy!$Y$921</definedName>
    <definedName name="UAcct41141">[3]FuncStudy!$Y$926</definedName>
    <definedName name="UAcct41160">[3]FuncStudy!$Y$177</definedName>
    <definedName name="UAcct41170">[3]FuncStudy!$Y$182</definedName>
    <definedName name="UAcct4118">[3]FuncStudy!$Y$186</definedName>
    <definedName name="UAcct41181">[3]FuncStudy!$Y$189</definedName>
    <definedName name="UAcct4194">[3]FuncStudy!$Y$193</definedName>
    <definedName name="UAcct419Doth">[3]FuncStudy!$Y$957</definedName>
    <definedName name="UAcct421">[3]FuncStudy!$Y$202</definedName>
    <definedName name="UAcct4311">[3]FuncStudy!$Y$209</definedName>
    <definedName name="UAcct442Se">[3]FuncStudy!$Y$100</definedName>
    <definedName name="UAcct442Sg">[3]FuncStudy!$Y$101</definedName>
    <definedName name="UAcct447">[3]FuncStudy!$Y$125</definedName>
    <definedName name="UAcct447S">[3]FuncStudy!$Y$121</definedName>
    <definedName name="UAcct447Se">[3]FuncStudy!$Y$124</definedName>
    <definedName name="UAcct448S">[3]FuncStudy!$Y$114</definedName>
    <definedName name="UAcct448So">[3]FuncStudy!$Y$115</definedName>
    <definedName name="UAcct449">[3]FuncStudy!$Y$130</definedName>
    <definedName name="UAcct450">[3]FuncStudy!$Y$140</definedName>
    <definedName name="UAcct450S">[3]FuncStudy!$Y$138</definedName>
    <definedName name="UAcct450So">[3]FuncStudy!$Y$139</definedName>
    <definedName name="UAcct451S">[3]FuncStudy!$Y$143</definedName>
    <definedName name="UAcct451Sg">[3]FuncStudy!$Y$144</definedName>
    <definedName name="UAcct451So">[3]FuncStudy!$Y$145</definedName>
    <definedName name="UAcct453">[3]FuncStudy!$Y$150</definedName>
    <definedName name="UAcct454">[3]FuncStudy!$Y$156</definedName>
    <definedName name="UAcct454S">[3]FuncStudy!$Y$153</definedName>
    <definedName name="UAcct454Sg">[3]FuncStudy!$Y$154</definedName>
    <definedName name="UAcct454So">[3]FuncStudy!$Y$155</definedName>
    <definedName name="UAcct456">[3]FuncStudy!$Y$164</definedName>
    <definedName name="UAcct456Cn">[3]FuncStudy!$Y$160</definedName>
    <definedName name="UAcct456S">[3]FuncStudy!$Y$159</definedName>
    <definedName name="UAcct456Se">[3]FuncStudy!$Y$161</definedName>
    <definedName name="UAcct500">[3]FuncStudy!$Y$225</definedName>
    <definedName name="UACCT500SSGCH">[3]FuncStudy!$Y$224</definedName>
    <definedName name="UAcct501">[3]FuncStudy!$Y$233</definedName>
    <definedName name="UAcct501Se">[3]FuncStudy!$Y$228</definedName>
    <definedName name="UACCT501SENNPC">[3]FuncStudy!$Y$229</definedName>
    <definedName name="uacct501ssech">[3]FuncStudy!$Y$232</definedName>
    <definedName name="UACCT501SSECHNNPC">[3]FuncStudy!$Y$231</definedName>
    <definedName name="uacct501ssect">[3]FuncStudy!$Y$230</definedName>
    <definedName name="UAcct502">[3]FuncStudy!$Y$238</definedName>
    <definedName name="uacct502snpps">[3]FuncStudy!$Y$236</definedName>
    <definedName name="uacct502ssgch">[3]FuncStudy!$Y$237</definedName>
    <definedName name="UAcct503">[3]FuncStudy!$Y$243</definedName>
    <definedName name="UAcct503Se">[3]FuncStudy!$Y$241</definedName>
    <definedName name="UACCT503SENNPC">[3]FuncStudy!$Y$242</definedName>
    <definedName name="UAcct505">[3]FuncStudy!$Y$248</definedName>
    <definedName name="uacct505snpps">[3]FuncStudy!$Y$246</definedName>
    <definedName name="uacct505ssgch">[3]FuncStudy!$Y$247</definedName>
    <definedName name="UAcct506">[3]FuncStudy!$Y$254</definedName>
    <definedName name="UAcct506Se">[3]FuncStudy!$Y$252</definedName>
    <definedName name="uacct506snpps">[3]FuncStudy!$Y$251</definedName>
    <definedName name="uacct506ssgch">[3]FuncStudy!$Y$253</definedName>
    <definedName name="UAcct507">[3]FuncStudy!$Y$259</definedName>
    <definedName name="uacct507ssgch">[3]FuncStudy!$Y$258</definedName>
    <definedName name="UAcct510">[3]FuncStudy!$Y$264</definedName>
    <definedName name="uacct510ssgch">[3]FuncStudy!$Y$263</definedName>
    <definedName name="UAcct511">[3]FuncStudy!$Y$269</definedName>
    <definedName name="uacct511ssgch">[3]FuncStudy!$Y$268</definedName>
    <definedName name="UAcct512">[3]FuncStudy!$Y$274</definedName>
    <definedName name="uacct512ssgch">[3]FuncStudy!$Y$273</definedName>
    <definedName name="UAcct513">[3]FuncStudy!$Y$279</definedName>
    <definedName name="uacct513ssgch">[3]FuncStudy!$Y$278</definedName>
    <definedName name="UAcct514">[3]FuncStudy!$Y$284</definedName>
    <definedName name="uacct514ssgch">[3]FuncStudy!$Y$283</definedName>
    <definedName name="UAcct517">[3]FuncStudy!$Y$290</definedName>
    <definedName name="UAcct518">[3]FuncStudy!$Y$294</definedName>
    <definedName name="UAcct519">[3]FuncStudy!$Y$299</definedName>
    <definedName name="UAcct520">[3]FuncStudy!$Y$303</definedName>
    <definedName name="UAcct523">[3]FuncStudy!$Y$307</definedName>
    <definedName name="UAcct524">[3]FuncStudy!$Y$311</definedName>
    <definedName name="UAcct528">[3]FuncStudy!$Y$315</definedName>
    <definedName name="UAcct529">[3]FuncStudy!$Y$319</definedName>
    <definedName name="UAcct530">[3]FuncStudy!$Y$323</definedName>
    <definedName name="UAcct531">[3]FuncStudy!$Y$327</definedName>
    <definedName name="UAcct532">[3]FuncStudy!$Y$331</definedName>
    <definedName name="UAcct535">[3]FuncStudy!$Y$338</definedName>
    <definedName name="UAcct536">[3]FuncStudy!$Y$342</definedName>
    <definedName name="UAcct537">[3]FuncStudy!$Y$346</definedName>
    <definedName name="UAcct538">[3]FuncStudy!$Y$350</definedName>
    <definedName name="UAcct539">[3]FuncStudy!$Y$354</definedName>
    <definedName name="UAcct540">[3]FuncStudy!$Y$358</definedName>
    <definedName name="UAcct541">[3]FuncStudy!$Y$362</definedName>
    <definedName name="UAcct542">[3]FuncStudy!$Y$366</definedName>
    <definedName name="UAcct543">[3]FuncStudy!$Y$370</definedName>
    <definedName name="UAcct544">[3]FuncStudy!$Y$374</definedName>
    <definedName name="UAcct545">[3]FuncStudy!$Y$378</definedName>
    <definedName name="UAcct546">[3]FuncStudy!$Y$385</definedName>
    <definedName name="UAcct547Se">[3]FuncStudy!$Y$388</definedName>
    <definedName name="UACCT547SSECT">[3]FuncStudy!$Y$389</definedName>
    <definedName name="UAcct548">[3]FuncStudy!$Y$395</definedName>
    <definedName name="uacct548ssgct">[3]FuncStudy!$Y$394</definedName>
    <definedName name="UAcct549">[3]FuncStudy!$Y$400</definedName>
    <definedName name="UAcct549sg">[3]FuncStudy!$Y$398</definedName>
    <definedName name="uacct550">[3]FuncStudy!$Y$406</definedName>
    <definedName name="UACCT550sg">[3]FuncStudy!$Y$404</definedName>
    <definedName name="UAcct551">[3]FuncStudy!$Y$410</definedName>
    <definedName name="UAcct552">[3]FuncStudy!$Y$415</definedName>
    <definedName name="UAcct553">[3]FuncStudy!$Y$422</definedName>
    <definedName name="UACCT553SSGCT">[3]FuncStudy!$Y$420</definedName>
    <definedName name="UAcct554">[3]FuncStudy!$Y$428</definedName>
    <definedName name="UAcct554SSCT">[3]FuncStudy!$Y$426</definedName>
    <definedName name="uacct555dgp">[3]FuncStudy!$Y$437</definedName>
    <definedName name="UAcct555Dgu">[3]FuncStudy!$Y$434</definedName>
    <definedName name="UAcct555S">[3]FuncStudy!$Y$433</definedName>
    <definedName name="UAcct555Se">[3]FuncStudy!$Y$435</definedName>
    <definedName name="uacct555ssgp">[3]FuncStudy!$Y$436</definedName>
    <definedName name="UAcct556">[3]FuncStudy!$Y$442</definedName>
    <definedName name="UAcct557">[3]FuncStudy!$Y$451</definedName>
    <definedName name="UACCT557SSGCT">[3]FuncStudy!$Y$449</definedName>
    <definedName name="UAcct560">[3]FuncStudy!$Y$476</definedName>
    <definedName name="UAcct561">[3]FuncStudy!$Y$480</definedName>
    <definedName name="UAcct562">[3]FuncStudy!$Y$484</definedName>
    <definedName name="UAcct563">[3]FuncStudy!$Y$488</definedName>
    <definedName name="UAcct564">[3]FuncStudy!$Y$492</definedName>
    <definedName name="UAcct565">[3]FuncStudy!$Y$497</definedName>
    <definedName name="UAcct565Se">[3]FuncStudy!$Y$496</definedName>
    <definedName name="UAcct566">[3]FuncStudy!$Y$501</definedName>
    <definedName name="UAcct567">[3]FuncStudy!$Y$505</definedName>
    <definedName name="UAcct568">[3]FuncStudy!$Y$509</definedName>
    <definedName name="UAcct569">[3]FuncStudy!$Y$513</definedName>
    <definedName name="UAcct570">[3]FuncStudy!$Y$517</definedName>
    <definedName name="UAcct571">[3]FuncStudy!$Y$521</definedName>
    <definedName name="UAcct572">[3]FuncStudy!$Y$525</definedName>
    <definedName name="UAcct573">[3]FuncStudy!$Y$529</definedName>
    <definedName name="UAcct580">[3]FuncStudy!$Y$536</definedName>
    <definedName name="UAcct581">[3]FuncStudy!$Y$541</definedName>
    <definedName name="UAcct582">[3]FuncStudy!$Y$546</definedName>
    <definedName name="UAcct583">[3]FuncStudy!$Y$551</definedName>
    <definedName name="UAcct584">[3]FuncStudy!$Y$556</definedName>
    <definedName name="UAcct585">[3]FuncStudy!$Y$561</definedName>
    <definedName name="UAcct586">[3]FuncStudy!$Y$566</definedName>
    <definedName name="UAcct587">[3]FuncStudy!$Y$571</definedName>
    <definedName name="UAcct588">[3]FuncStudy!$Y$576</definedName>
    <definedName name="UAcct589">[3]FuncStudy!$Y$581</definedName>
    <definedName name="UAcct590">[3]FuncStudy!$Y$586</definedName>
    <definedName name="UAcct591">[3]FuncStudy!$Y$591</definedName>
    <definedName name="UAcct592">[3]FuncStudy!$Y$596</definedName>
    <definedName name="UAcct593">[3]FuncStudy!$Y$601</definedName>
    <definedName name="UAcct594">[3]FuncStudy!$Y$606</definedName>
    <definedName name="UAcct595">[3]FuncStudy!$Y$611</definedName>
    <definedName name="UAcct596">[3]FuncStudy!$Y$616</definedName>
    <definedName name="UAcct597">[3]FuncStudy!$Y$621</definedName>
    <definedName name="UAcct598">[3]FuncStudy!$Y$626</definedName>
    <definedName name="UAcct901">[3]FuncStudy!$Y$633</definedName>
    <definedName name="UAcct902">[3]FuncStudy!$Y$638</definedName>
    <definedName name="UAcct903">[3]FuncStudy!$Y$643</definedName>
    <definedName name="UAcct904">[3]FuncStudy!$Y$649</definedName>
    <definedName name="UAcct905">[3]FuncStudy!$Y$654</definedName>
    <definedName name="UAcct907">[3]FuncStudy!$Y$661</definedName>
    <definedName name="UAcct908">[3]FuncStudy!$Y$666</definedName>
    <definedName name="UAcct909">[3]FuncStudy!$Y$671</definedName>
    <definedName name="UAcct910">[3]FuncStudy!$Y$676</definedName>
    <definedName name="UAcct911">[3]FuncStudy!$Y$683</definedName>
    <definedName name="UAcct912">[3]FuncStudy!$Y$688</definedName>
    <definedName name="UAcct913">[3]FuncStudy!$Y$693</definedName>
    <definedName name="UAcct916">[3]FuncStudy!$Y$698</definedName>
    <definedName name="UAcct920">[3]FuncStudy!$Y$707</definedName>
    <definedName name="UAcct920Cn">[3]FuncStudy!$Y$705</definedName>
    <definedName name="UAcct921">[3]FuncStudy!$Y$713</definedName>
    <definedName name="UAcct921Cn">[3]FuncStudy!$Y$711</definedName>
    <definedName name="UAcct923">[3]FuncStudy!$Y$719</definedName>
    <definedName name="UAcct923Cn">[3]FuncStudy!$Y$717</definedName>
    <definedName name="UAcct924S">[3]FuncStudy!$Y$722</definedName>
    <definedName name="UACCT924SG">[3]FuncStudy!$Y$723</definedName>
    <definedName name="UAcct924SO">[3]FuncStudy!$Y$724</definedName>
    <definedName name="UAcct925">[3]FuncStudy!$Y$729</definedName>
    <definedName name="UAcct926">[3]FuncStudy!$Y$735</definedName>
    <definedName name="UAcct927">[3]FuncStudy!$Y$740</definedName>
    <definedName name="UAcct928">[3]FuncStudy!$Y$747</definedName>
    <definedName name="UAcct928RE">[3]FuncStudy!$Y$749</definedName>
    <definedName name="UAcct929">[3]FuncStudy!$Y$754</definedName>
    <definedName name="UACCT930cn">[3]FuncStudy!$Y$758</definedName>
    <definedName name="UAcct930S">[3]FuncStudy!$Y$757</definedName>
    <definedName name="UAcct930So">[3]FuncStudy!$Y$759</definedName>
    <definedName name="UAcct931">[3]FuncStudy!$Y$765</definedName>
    <definedName name="UAcct935">[3]FuncStudy!$Y$771</definedName>
    <definedName name="UAcctAGA">[3]FuncStudy!$Y$132</definedName>
    <definedName name="UAcctcwc">[3]FuncStudy!$Y$1798</definedName>
    <definedName name="UAcctd00">[3]FuncStudy!$Y$1471</definedName>
    <definedName name="UAcctdfad">[3]FuncStudy!$Y$214</definedName>
    <definedName name="UAcctdfap">[3]FuncStudy!$Y$212</definedName>
    <definedName name="UAcctdfat">[3]FuncStudy!$Y$213</definedName>
    <definedName name="UAcctds0">[3]FuncStudy!$Y$1475</definedName>
    <definedName name="UAcctfit">[3]FuncStudy!$Y$1142</definedName>
    <definedName name="UAcctg00">[3]FuncStudy!$Y$1623</definedName>
    <definedName name="UAccth00">[3]FuncStudy!$Y$1257</definedName>
    <definedName name="UAccti00">[3]FuncStudy!$Y$1665</definedName>
    <definedName name="UAcctn00">[3]FuncStudy!$Y$1213</definedName>
    <definedName name="UAccto00">[3]FuncStudy!$Y$1308</definedName>
    <definedName name="UAcctowc">[3]FuncStudy!$Y$1810</definedName>
    <definedName name="uacctowcssech">[3]FuncStudy!$Y$1809</definedName>
    <definedName name="UAccts00">[3]FuncStudy!$Y$1181</definedName>
    <definedName name="UAcctSchM">[3]FuncStudy!$Y$1120</definedName>
    <definedName name="UAcctsttax">[3]FuncStudy!$Y$1124</definedName>
    <definedName name="UAcctt00">[3]FuncStudy!$Y$1376</definedName>
    <definedName name="UACT553SGW">[3]FuncStudy!$Y$421</definedName>
    <definedName name="UncollectibleAccounts">[4]Variables!$B$27</definedName>
    <definedName name="USCHMAFS">[3]FuncStudy!$Y$1031</definedName>
    <definedName name="USCHMAFSE">[3]FuncStudy!$Y$1034</definedName>
    <definedName name="USCHMAFSG">[3]FuncStudy!$Y$1036</definedName>
    <definedName name="USCHMAFSNP">[3]FuncStudy!$Y$1032</definedName>
    <definedName name="USCHMAFSO">[3]FuncStudy!$Y$1033</definedName>
    <definedName name="USCHMAFTROJP">[3]FuncStudy!$Y$1035</definedName>
    <definedName name="USCHMAPBADDEBT">[3]FuncStudy!$Y$1045</definedName>
    <definedName name="USCHMAPS">[3]FuncStudy!$Y$1040</definedName>
    <definedName name="USCHMAPSE">[3]FuncStudy!$Y$1041</definedName>
    <definedName name="USCHMAPSG">[3]FuncStudy!$Y$1044</definedName>
    <definedName name="USCHMAPSNP">[3]FuncStudy!$Y$1042</definedName>
    <definedName name="USCHMAPSO">[3]FuncStudy!$Y$1043</definedName>
    <definedName name="USCHMATBADDEBT">[3]FuncStudy!$Y$1060</definedName>
    <definedName name="USCHMATCIAC">[3]FuncStudy!$Y$1051</definedName>
    <definedName name="USCHMATGPS">[3]FuncStudy!$Y$1057</definedName>
    <definedName name="USCHMATS">[3]FuncStudy!$Y$1049</definedName>
    <definedName name="USCHMATSCHMDEXP">[3]FuncStudy!$Y$1062</definedName>
    <definedName name="USCHMATSE">[3]FuncStudy!$Y$1055</definedName>
    <definedName name="USCHMATSG">[3]FuncStudy!$Y$1054</definedName>
    <definedName name="USCHMATSG2">[3]FuncStudy!$Y$1056</definedName>
    <definedName name="USCHMATSGCT">[3]FuncStudy!$Y$1050</definedName>
    <definedName name="USCHMATSNP">[3]FuncStudy!$Y$1052</definedName>
    <definedName name="USCHMATSNPD">[3]FuncStudy!$Y$1059</definedName>
    <definedName name="USCHMATSO">[3]FuncStudy!$Y$1058</definedName>
    <definedName name="USCHMATTAXDEPR">[3]FuncStudy!$Y$1061</definedName>
    <definedName name="USCHMATTROJD">[3]FuncStudy!$Y$1053</definedName>
    <definedName name="USCHMDFDGP">[3]FuncStudy!$Y$1069</definedName>
    <definedName name="USCHMDFDGU">[3]FuncStudy!$Y$1070</definedName>
    <definedName name="USCHMDFS">[3]FuncStudy!$Y$1068</definedName>
    <definedName name="USCHMDPIBT">[3]FuncStudy!$Y$1076</definedName>
    <definedName name="USCHMDPS">[3]FuncStudy!$Y$1073</definedName>
    <definedName name="USCHMDPSE">[3]FuncStudy!$Y$1074</definedName>
    <definedName name="USCHMDPSG">[3]FuncStudy!$Y$1077</definedName>
    <definedName name="USCHMDPSNP">[3]FuncStudy!$Y$1075</definedName>
    <definedName name="USCHMDPSO">[3]FuncStudy!$Y$1078</definedName>
    <definedName name="USCHMDTBADDEBT">[3]FuncStudy!$Y$1083</definedName>
    <definedName name="USCHMDTCN">[3]FuncStudy!$Y$1085</definedName>
    <definedName name="USCHMDTDGP">[3]FuncStudy!$Y$1087</definedName>
    <definedName name="USCHMDTGPS">[3]FuncStudy!$Y$1090</definedName>
    <definedName name="USCHMDTS">[3]FuncStudy!$Y$1082</definedName>
    <definedName name="USCHMDTSE">[3]FuncStudy!$Y$1088</definedName>
    <definedName name="USCHMDTSG">[3]FuncStudy!$Y$1089</definedName>
    <definedName name="USCHMDTSNP">[3]FuncStudy!$Y$1084</definedName>
    <definedName name="USCHMDTSNPD">[3]FuncStudy!$Y$1093</definedName>
    <definedName name="USCHMDTSO">[3]FuncStudy!$Y$1091</definedName>
    <definedName name="USCHMDTTAXDEPR">[3]FuncStudy!$Y$1092</definedName>
    <definedName name="USCHMDTTROJD">[3]FuncStudy!$Y$1086</definedName>
    <definedName name="Version" localSheetId="0">#REF!</definedName>
    <definedName name="Version">#REF!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'[2]DSM Output'!$B$21:$B$23</definedName>
    <definedName name="YearEndFactors">[4]UTCR!$G$22:$U$108</definedName>
    <definedName name="YearEndInput">[4]Inputs!$A$3:$D$1680</definedName>
    <definedName name="z" hidden="1">'[2]DSM Output'!$G$21:$G$23</definedName>
  </definedNames>
  <calcPr calcId="191028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1" i="1" l="1"/>
  <c r="N71" i="1"/>
  <c r="K71" i="1"/>
  <c r="J71" i="1"/>
  <c r="G71" i="1"/>
  <c r="F71" i="1"/>
  <c r="M70" i="1"/>
  <c r="L70" i="1"/>
  <c r="I70" i="1"/>
  <c r="H70" i="1"/>
  <c r="E70" i="1"/>
  <c r="D70" i="1"/>
  <c r="O64" i="1"/>
  <c r="N64" i="1"/>
  <c r="M64" i="1"/>
  <c r="L64" i="1"/>
  <c r="K64" i="1"/>
  <c r="J64" i="1"/>
  <c r="I64" i="1"/>
  <c r="H64" i="1"/>
  <c r="G64" i="1"/>
  <c r="F64" i="1"/>
  <c r="E64" i="1"/>
  <c r="L56" i="1"/>
  <c r="H56" i="1"/>
  <c r="D56" i="1"/>
  <c r="O55" i="1"/>
  <c r="N55" i="1"/>
  <c r="K55" i="1"/>
  <c r="J55" i="1"/>
  <c r="G55" i="1"/>
  <c r="F55" i="1"/>
  <c r="M55" i="1"/>
  <c r="M71" i="1"/>
  <c r="L71" i="1"/>
  <c r="I71" i="1"/>
  <c r="H71" i="1"/>
  <c r="E71" i="1"/>
  <c r="D71" i="1"/>
  <c r="O70" i="1"/>
  <c r="N70" i="1"/>
  <c r="K70" i="1"/>
  <c r="J70" i="1"/>
  <c r="G70" i="1"/>
  <c r="F70" i="1"/>
  <c r="H32" i="1"/>
  <c r="O31" i="1"/>
  <c r="N31" i="1"/>
  <c r="K31" i="1"/>
  <c r="J31" i="1"/>
  <c r="G31" i="1"/>
  <c r="F31" i="1"/>
  <c r="M31" i="1"/>
  <c r="L19" i="1"/>
  <c r="L21" i="1" s="1"/>
  <c r="H19" i="1"/>
  <c r="H21" i="1" s="1"/>
  <c r="Q18" i="1"/>
  <c r="N19" i="1"/>
  <c r="N21" i="1" s="1"/>
  <c r="M19" i="1"/>
  <c r="M21" i="1" s="1"/>
  <c r="J19" i="1"/>
  <c r="J21" i="1" s="1"/>
  <c r="I19" i="1"/>
  <c r="I21" i="1" s="1"/>
  <c r="F19" i="1"/>
  <c r="F21" i="1" s="1"/>
  <c r="E19" i="1"/>
  <c r="E21" i="1" s="1"/>
  <c r="L43" i="1"/>
  <c r="H43" i="1"/>
  <c r="E32" i="1"/>
  <c r="D43" i="1"/>
  <c r="E12" i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D9" i="1"/>
  <c r="A8" i="1"/>
  <c r="E33" i="1" l="1"/>
  <c r="E35" i="1" s="1"/>
  <c r="M23" i="1"/>
  <c r="H13" i="1"/>
  <c r="H15" i="1" s="1"/>
  <c r="H23" i="1" s="1"/>
  <c r="M13" i="1"/>
  <c r="M15" i="1" s="1"/>
  <c r="I13" i="1"/>
  <c r="I15" i="1" s="1"/>
  <c r="I23" i="1" s="1"/>
  <c r="E13" i="1"/>
  <c r="E15" i="1" s="1"/>
  <c r="E23" i="1" s="1"/>
  <c r="L13" i="1"/>
  <c r="L15" i="1" s="1"/>
  <c r="L23" i="1" s="1"/>
  <c r="D13" i="1"/>
  <c r="D15" i="1" s="1"/>
  <c r="J13" i="1"/>
  <c r="J15" i="1" s="1"/>
  <c r="N13" i="1"/>
  <c r="N15" i="1" s="1"/>
  <c r="K13" i="1"/>
  <c r="K15" i="1" s="1"/>
  <c r="O13" i="1"/>
  <c r="O15" i="1" s="1"/>
  <c r="G13" i="1"/>
  <c r="G15" i="1" s="1"/>
  <c r="F13" i="1"/>
  <c r="F15" i="1" s="1"/>
  <c r="F23" i="1"/>
  <c r="I32" i="1"/>
  <c r="I33" i="1" s="1"/>
  <c r="I35" i="1" s="1"/>
  <c r="I56" i="1"/>
  <c r="I43" i="1"/>
  <c r="F56" i="1"/>
  <c r="F32" i="1"/>
  <c r="F33" i="1" s="1"/>
  <c r="N56" i="1"/>
  <c r="N32" i="1"/>
  <c r="N33" i="1" s="1"/>
  <c r="J23" i="1"/>
  <c r="D19" i="1"/>
  <c r="D21" i="1" s="1"/>
  <c r="G19" i="1"/>
  <c r="G21" i="1" s="1"/>
  <c r="G23" i="1" s="1"/>
  <c r="K19" i="1"/>
  <c r="K21" i="1" s="1"/>
  <c r="O19" i="1"/>
  <c r="O21" i="1" s="1"/>
  <c r="O23" i="1" s="1"/>
  <c r="F43" i="1"/>
  <c r="O57" i="1"/>
  <c r="O60" i="1" s="1"/>
  <c r="O72" i="1" s="1"/>
  <c r="E56" i="1"/>
  <c r="E43" i="1"/>
  <c r="M56" i="1"/>
  <c r="M43" i="1"/>
  <c r="M32" i="1"/>
  <c r="M33" i="1" s="1"/>
  <c r="M35" i="1" s="1"/>
  <c r="M38" i="1" s="1"/>
  <c r="M39" i="1" s="1"/>
  <c r="N42" i="1"/>
  <c r="J42" i="1"/>
  <c r="F42" i="1"/>
  <c r="F44" i="1" s="1"/>
  <c r="F46" i="1" s="1"/>
  <c r="F69" i="1" s="1"/>
  <c r="M42" i="1"/>
  <c r="M44" i="1" s="1"/>
  <c r="M46" i="1" s="1"/>
  <c r="M69" i="1" s="1"/>
  <c r="I42" i="1"/>
  <c r="I44" i="1" s="1"/>
  <c r="I46" i="1" s="1"/>
  <c r="I69" i="1" s="1"/>
  <c r="E42" i="1"/>
  <c r="D44" i="1"/>
  <c r="D46" i="1" s="1"/>
  <c r="H42" i="1"/>
  <c r="H44" i="1" s="1"/>
  <c r="H46" i="1" s="1"/>
  <c r="H69" i="1" s="1"/>
  <c r="O42" i="1"/>
  <c r="G42" i="1"/>
  <c r="K42" i="1"/>
  <c r="J56" i="1"/>
  <c r="J57" i="1" s="1"/>
  <c r="J60" i="1" s="1"/>
  <c r="J72" i="1" s="1"/>
  <c r="J32" i="1"/>
  <c r="J33" i="1" s="1"/>
  <c r="J43" i="1"/>
  <c r="N23" i="1"/>
  <c r="F35" i="1"/>
  <c r="F38" i="1" s="1"/>
  <c r="F39" i="1" s="1"/>
  <c r="J35" i="1"/>
  <c r="J38" i="1" s="1"/>
  <c r="J39" i="1" s="1"/>
  <c r="N35" i="1"/>
  <c r="L42" i="1"/>
  <c r="L44" i="1" s="1"/>
  <c r="L46" i="1" s="1"/>
  <c r="L69" i="1" s="1"/>
  <c r="F57" i="1"/>
  <c r="N57" i="1"/>
  <c r="N60" i="1" s="1"/>
  <c r="N72" i="1" s="1"/>
  <c r="C9" i="1"/>
  <c r="A9" i="1"/>
  <c r="Q17" i="1"/>
  <c r="Q19" i="1" s="1"/>
  <c r="N43" i="1"/>
  <c r="K56" i="1"/>
  <c r="K57" i="1" s="1"/>
  <c r="K60" i="1" s="1"/>
  <c r="K72" i="1" s="1"/>
  <c r="K32" i="1"/>
  <c r="K33" i="1" s="1"/>
  <c r="K35" i="1" s="1"/>
  <c r="K43" i="1"/>
  <c r="O56" i="1"/>
  <c r="O32" i="1"/>
  <c r="O33" i="1" s="1"/>
  <c r="O35" i="1" s="1"/>
  <c r="O38" i="1" s="1"/>
  <c r="O39" i="1" s="1"/>
  <c r="O43" i="1"/>
  <c r="D32" i="1"/>
  <c r="D33" i="1" s="1"/>
  <c r="L32" i="1"/>
  <c r="M57" i="1"/>
  <c r="M60" i="1" s="1"/>
  <c r="M72" i="1" s="1"/>
  <c r="Q49" i="1"/>
  <c r="Q52" i="1"/>
  <c r="G56" i="1"/>
  <c r="G57" i="1" s="1"/>
  <c r="G60" i="1" s="1"/>
  <c r="G72" i="1" s="1"/>
  <c r="G32" i="1"/>
  <c r="G33" i="1" s="1"/>
  <c r="G35" i="1" s="1"/>
  <c r="G38" i="1" s="1"/>
  <c r="G39" i="1" s="1"/>
  <c r="G43" i="1"/>
  <c r="Q26" i="1"/>
  <c r="Q29" i="1"/>
  <c r="F60" i="1"/>
  <c r="F72" i="1" s="1"/>
  <c r="H31" i="1"/>
  <c r="H33" i="1" s="1"/>
  <c r="H35" i="1" s="1"/>
  <c r="H38" i="1" s="1"/>
  <c r="H39" i="1" s="1"/>
  <c r="L31" i="1"/>
  <c r="H55" i="1"/>
  <c r="H57" i="1" s="1"/>
  <c r="H60" i="1" s="1"/>
  <c r="H72" i="1" s="1"/>
  <c r="L55" i="1"/>
  <c r="L57" i="1" s="1"/>
  <c r="L60" i="1" s="1"/>
  <c r="L72" i="1" s="1"/>
  <c r="D57" i="1"/>
  <c r="D60" i="1" s="1"/>
  <c r="E31" i="1"/>
  <c r="I31" i="1"/>
  <c r="E55" i="1"/>
  <c r="I55" i="1"/>
  <c r="I57" i="1" s="1"/>
  <c r="I60" i="1" s="1"/>
  <c r="I72" i="1" s="1"/>
  <c r="I38" i="1" l="1"/>
  <c r="I39" i="1" s="1"/>
  <c r="M62" i="1"/>
  <c r="M68" i="1"/>
  <c r="H62" i="1"/>
  <c r="H68" i="1"/>
  <c r="E38" i="1"/>
  <c r="E39" i="1" s="1"/>
  <c r="G68" i="1"/>
  <c r="F68" i="1"/>
  <c r="F62" i="1"/>
  <c r="E57" i="1"/>
  <c r="E60" i="1" s="1"/>
  <c r="E72" i="1" s="1"/>
  <c r="D72" i="1"/>
  <c r="O68" i="1"/>
  <c r="K44" i="1"/>
  <c r="K46" i="1" s="1"/>
  <c r="K69" i="1" s="1"/>
  <c r="D69" i="1"/>
  <c r="D23" i="1"/>
  <c r="Q23" i="1" s="1"/>
  <c r="Q21" i="1"/>
  <c r="A13" i="1"/>
  <c r="N38" i="1"/>
  <c r="N39" i="1" s="1"/>
  <c r="G44" i="1"/>
  <c r="G46" i="1" s="1"/>
  <c r="G69" i="1" s="1"/>
  <c r="E44" i="1"/>
  <c r="E46" i="1" s="1"/>
  <c r="E69" i="1" s="1"/>
  <c r="J44" i="1"/>
  <c r="J46" i="1" s="1"/>
  <c r="J69" i="1" s="1"/>
  <c r="K38" i="1"/>
  <c r="K39" i="1" s="1"/>
  <c r="L33" i="1"/>
  <c r="L35" i="1" s="1"/>
  <c r="L38" i="1" s="1"/>
  <c r="L39" i="1" s="1"/>
  <c r="D35" i="1"/>
  <c r="C13" i="1"/>
  <c r="J68" i="1"/>
  <c r="J62" i="1"/>
  <c r="O44" i="1"/>
  <c r="O46" i="1" s="1"/>
  <c r="O69" i="1" s="1"/>
  <c r="N44" i="1"/>
  <c r="N46" i="1" s="1"/>
  <c r="N69" i="1" s="1"/>
  <c r="K23" i="1"/>
  <c r="Q15" i="1"/>
  <c r="Q33" i="1" l="1"/>
  <c r="N68" i="1"/>
  <c r="N62" i="1"/>
  <c r="A15" i="1"/>
  <c r="A14" i="1"/>
  <c r="C15" i="1" s="1"/>
  <c r="G62" i="1"/>
  <c r="Q46" i="1"/>
  <c r="L68" i="1"/>
  <c r="L62" i="1"/>
  <c r="I68" i="1"/>
  <c r="I62" i="1"/>
  <c r="K68" i="1"/>
  <c r="K62" i="1"/>
  <c r="O62" i="1"/>
  <c r="D38" i="1"/>
  <c r="Q35" i="1"/>
  <c r="Q60" i="1"/>
  <c r="E62" i="1"/>
  <c r="E68" i="1"/>
  <c r="A17" i="1" l="1"/>
  <c r="D39" i="1"/>
  <c r="Q38" i="1"/>
  <c r="C56" i="1"/>
  <c r="C32" i="1"/>
  <c r="C43" i="1"/>
  <c r="Q39" i="1" l="1"/>
  <c r="D68" i="1"/>
  <c r="D62" i="1"/>
  <c r="Q62" i="1" s="1"/>
  <c r="A18" i="1"/>
  <c r="D74" i="1" l="1"/>
  <c r="D75" i="1"/>
  <c r="E67" i="1" s="1"/>
  <c r="A19" i="1"/>
  <c r="C19" i="1"/>
  <c r="C21" i="1" l="1"/>
  <c r="E74" i="1"/>
  <c r="E75" i="1"/>
  <c r="F67" i="1" s="1"/>
  <c r="A20" i="1"/>
  <c r="A23" i="1" l="1"/>
  <c r="A21" i="1"/>
  <c r="F74" i="1"/>
  <c r="F75" i="1" s="1"/>
  <c r="G67" i="1" s="1"/>
  <c r="G74" i="1" l="1"/>
  <c r="G75" i="1" s="1"/>
  <c r="H67" i="1" s="1"/>
  <c r="A26" i="1"/>
  <c r="A29" i="1" s="1"/>
  <c r="C23" i="1"/>
  <c r="H74" i="1" l="1"/>
  <c r="H75" i="1" s="1"/>
  <c r="I67" i="1" s="1"/>
  <c r="A31" i="1"/>
  <c r="I74" i="1" l="1"/>
  <c r="I75" i="1"/>
  <c r="J67" i="1" s="1"/>
  <c r="A32" i="1"/>
  <c r="A33" i="1" s="1"/>
  <c r="A35" i="1" l="1"/>
  <c r="C35" i="1"/>
  <c r="C33" i="1"/>
  <c r="J74" i="1"/>
  <c r="J75" i="1" s="1"/>
  <c r="K67" i="1" s="1"/>
  <c r="K75" i="1" l="1"/>
  <c r="L67" i="1" s="1"/>
  <c r="K74" i="1"/>
  <c r="A38" i="1"/>
  <c r="C38" i="1"/>
  <c r="C39" i="1" l="1"/>
  <c r="A39" i="1"/>
  <c r="L74" i="1"/>
  <c r="L75" i="1" s="1"/>
  <c r="M67" i="1" s="1"/>
  <c r="M74" i="1" l="1"/>
  <c r="M75" i="1" s="1"/>
  <c r="N67" i="1" s="1"/>
  <c r="C68" i="1"/>
  <c r="A42" i="1"/>
  <c r="N74" i="1" l="1"/>
  <c r="N75" i="1" s="1"/>
  <c r="O67" i="1" s="1"/>
  <c r="A43" i="1"/>
  <c r="A44" i="1" s="1"/>
  <c r="A45" i="1" s="1"/>
  <c r="O74" i="1" l="1"/>
  <c r="O75" i="1" s="1"/>
  <c r="Q75" i="1" s="1"/>
  <c r="C46" i="1"/>
  <c r="A46" i="1"/>
  <c r="C44" i="1"/>
  <c r="C69" i="1" l="1"/>
  <c r="A49" i="1"/>
  <c r="C70" i="1" l="1"/>
  <c r="A52" i="1"/>
  <c r="C71" i="1" l="1"/>
  <c r="A55" i="1"/>
  <c r="A56" i="1" l="1"/>
  <c r="A57" i="1" s="1"/>
  <c r="A59" i="1" s="1"/>
  <c r="C57" i="1" l="1"/>
  <c r="C60" i="1"/>
  <c r="A60" i="1"/>
  <c r="C72" i="1" l="1"/>
  <c r="A62" i="1"/>
  <c r="A64" i="1" s="1"/>
  <c r="A67" i="1" s="1"/>
  <c r="A68" i="1" s="1"/>
  <c r="A69" i="1" s="1"/>
  <c r="A70" i="1" s="1"/>
  <c r="A71" i="1" s="1"/>
  <c r="A72" i="1" s="1"/>
  <c r="A73" i="1" s="1"/>
  <c r="A74" i="1" s="1"/>
  <c r="A75" i="1" s="1"/>
  <c r="C62" i="1"/>
</calcChain>
</file>

<file path=xl/sharedStrings.xml><?xml version="1.0" encoding="utf-8"?>
<sst xmlns="http://schemas.openxmlformats.org/spreadsheetml/2006/main" count="65" uniqueCount="55">
  <si>
    <t>Idaho Energy Cost Adjustment Mechanism Deferral</t>
  </si>
  <si>
    <t>January 1, 2022 - December 31, 2022</t>
  </si>
  <si>
    <t>Line</t>
  </si>
  <si>
    <t>No.</t>
  </si>
  <si>
    <t>CY 2021</t>
  </si>
  <si>
    <t>ID Base NPC Embedded in Rates ($)</t>
  </si>
  <si>
    <t>PAC-E-21-07</t>
  </si>
  <si>
    <t>Annual Idaho Base Load @ meter (MWh)</t>
  </si>
  <si>
    <t>NPC Rate Embedded in Base Rates ($/MWh)</t>
  </si>
  <si>
    <t>Total</t>
  </si>
  <si>
    <t>ID Actual Sales @ Meter (MWh)</t>
  </si>
  <si>
    <t>ID NPC Collected in Rates ($)</t>
  </si>
  <si>
    <t>Total Company Adjusted Actual NPC ($)</t>
  </si>
  <si>
    <t>Adjusted Actual NPC</t>
  </si>
  <si>
    <t>Total Company Load @ Input (MWh)</t>
  </si>
  <si>
    <t>Actual NPC ($/MWh)</t>
  </si>
  <si>
    <t>ID Actual Load @ Input (MWh)</t>
  </si>
  <si>
    <t>Actual ID NPC</t>
  </si>
  <si>
    <t>NPC Differential</t>
  </si>
  <si>
    <t>EITF 04-6 Adjustment</t>
  </si>
  <si>
    <t>Idaho Allocated EITF 04-6 Deferral Adjustment ($)</t>
  </si>
  <si>
    <t>LCAR</t>
  </si>
  <si>
    <t>Actual Idaho Jurisdictional ECPC minus NPC (Assume Actual = Base)</t>
  </si>
  <si>
    <t>LCAR Rate @ Meter ($/MWh)</t>
  </si>
  <si>
    <t>LCAR Revenue Collected through Base Rates ($)</t>
  </si>
  <si>
    <t>LCAR Adjustment</t>
  </si>
  <si>
    <t>ECAM Deferral</t>
  </si>
  <si>
    <t>Total ECAM Deferral (NPC Deferral, EITF 04-6 Adjustment, LCAR)</t>
  </si>
  <si>
    <t>Total ECAM Deferral after 90% Sharing</t>
  </si>
  <si>
    <t>Production Tax Credits (PTCs)</t>
  </si>
  <si>
    <t>ID Allocated PTCs in Rates ($/MWh)</t>
  </si>
  <si>
    <t>ID PTCs in Rates ($)</t>
  </si>
  <si>
    <t>ID Allocated Actual PTCs ($)</t>
  </si>
  <si>
    <t>ID PTCs Deferral ($)</t>
  </si>
  <si>
    <t>Situs Assigned REP QF Adjustment</t>
  </si>
  <si>
    <t>ID REP QF Adjustment ($)</t>
  </si>
  <si>
    <t>Wind Liquidated Damages</t>
  </si>
  <si>
    <t>ID Allocated Wind Liquidated Damages ($)</t>
  </si>
  <si>
    <t>Renewable Energy Credits (REC) Revenue</t>
  </si>
  <si>
    <t>ID REC Revenue in Rates ($/MWh)</t>
  </si>
  <si>
    <t>ID REC Revenue in Rates ($)</t>
  </si>
  <si>
    <t>ID Allocated Actual REC Revenue ($)</t>
  </si>
  <si>
    <t>REC Revenue Adjustment ($)</t>
  </si>
  <si>
    <t>Total Deferral</t>
  </si>
  <si>
    <t>Interest Rate</t>
  </si>
  <si>
    <t>Order No. 34866</t>
  </si>
  <si>
    <t>ECAM Balancing Account ($)</t>
  </si>
  <si>
    <t>Beginning Balance</t>
  </si>
  <si>
    <t>ECAM Deferral After Sharing</t>
  </si>
  <si>
    <t>PTCs Deferral</t>
  </si>
  <si>
    <t>REP Situs Adjustment</t>
  </si>
  <si>
    <t>REC Revenue Adjustment</t>
  </si>
  <si>
    <t>Less: Monthly ECAM Rider Revenues allocated to ECAM</t>
  </si>
  <si>
    <t>Interest</t>
  </si>
  <si>
    <t>Total ECAM Deferral Balance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</si>
</sst>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1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3" applyFont="1"/>
    <xf numFmtId="0" fontId="1" fillId="0" borderId="0" xfId="3"/>
    <xf numFmtId="0" fontId="1" fillId="0" borderId="0" xfId="3" applyAlignment="1">
      <alignment horizontal="center"/>
    </xf>
    <xf numFmtId="17" fontId="2" fillId="0" borderId="0" xfId="4" applyNumberFormat="1" applyFont="1" applyFill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0" xfId="3" applyFont="1" applyAlignment="1">
      <alignment horizontal="center"/>
    </xf>
    <xf numFmtId="164" fontId="0" fillId="0" borderId="0" xfId="2" applyNumberFormat="1" applyFont="1" applyFill="1" applyAlignment="1"/>
    <xf numFmtId="38" fontId="1" fillId="0" borderId="0" xfId="3" applyNumberFormat="1"/>
    <xf numFmtId="40" fontId="1" fillId="0" borderId="0" xfId="3" applyNumberFormat="1"/>
    <xf numFmtId="44" fontId="0" fillId="0" borderId="2" xfId="2" applyFont="1" applyFill="1" applyBorder="1" applyAlignment="1"/>
    <xf numFmtId="44" fontId="0" fillId="0" borderId="0" xfId="2" applyFont="1" applyFill="1" applyBorder="1" applyAlignment="1"/>
    <xf numFmtId="44" fontId="0" fillId="0" borderId="0" xfId="2" applyFont="1" applyFill="1" applyAlignment="1"/>
    <xf numFmtId="0" fontId="2" fillId="0" borderId="0" xfId="3" applyFont="1" applyAlignment="1">
      <alignment horizontal="left"/>
    </xf>
    <xf numFmtId="17" fontId="2" fillId="0" borderId="1" xfId="4" quotePrefix="1" applyNumberFormat="1" applyFont="1" applyFill="1" applyBorder="1" applyAlignment="1">
      <alignment horizontal="center"/>
    </xf>
    <xf numFmtId="0" fontId="1" fillId="0" borderId="1" xfId="3" applyBorder="1"/>
    <xf numFmtId="17" fontId="2" fillId="0" borderId="1" xfId="4" applyNumberFormat="1" applyFont="1" applyFill="1" applyBorder="1" applyAlignment="1">
      <alignment horizontal="center"/>
    </xf>
    <xf numFmtId="44" fontId="1" fillId="0" borderId="0" xfId="4" applyNumberFormat="1" applyFont="1" applyFill="1" applyBorder="1" applyAlignment="1">
      <alignment horizontal="center"/>
    </xf>
    <xf numFmtId="17" fontId="1" fillId="0" borderId="0" xfId="4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164" fontId="1" fillId="0" borderId="2" xfId="2" applyNumberFormat="1" applyFont="1" applyFill="1" applyBorder="1" applyAlignment="1">
      <alignment horizontal="center"/>
    </xf>
    <xf numFmtId="17" fontId="2" fillId="0" borderId="0" xfId="4" applyNumberFormat="1" applyFont="1" applyFill="1" applyBorder="1" applyAlignment="1">
      <alignment horizontal="center"/>
    </xf>
    <xf numFmtId="164" fontId="1" fillId="0" borderId="0" xfId="2" applyNumberFormat="1" applyFont="1" applyFill="1"/>
    <xf numFmtId="164" fontId="1" fillId="0" borderId="0" xfId="2" applyNumberFormat="1" applyFont="1" applyFill="1" applyBorder="1"/>
    <xf numFmtId="0" fontId="1" fillId="0" borderId="0" xfId="3" quotePrefix="1"/>
    <xf numFmtId="41" fontId="1" fillId="0" borderId="0" xfId="1" applyNumberFormat="1" applyFont="1" applyFill="1"/>
    <xf numFmtId="41" fontId="1" fillId="0" borderId="0" xfId="1" applyNumberFormat="1" applyFont="1" applyFill="1" applyBorder="1"/>
    <xf numFmtId="44" fontId="1" fillId="0" borderId="2" xfId="2" applyFont="1" applyFill="1" applyBorder="1"/>
    <xf numFmtId="44" fontId="1" fillId="0" borderId="2" xfId="2" applyFont="1" applyFill="1" applyBorder="1" applyAlignment="1">
      <alignment horizontal="center"/>
    </xf>
    <xf numFmtId="38" fontId="1" fillId="0" borderId="0" xfId="1" applyNumberFormat="1" applyFont="1" applyFill="1"/>
    <xf numFmtId="164" fontId="1" fillId="0" borderId="2" xfId="2" applyNumberFormat="1" applyFont="1" applyFill="1" applyBorder="1"/>
    <xf numFmtId="44" fontId="1" fillId="0" borderId="0" xfId="2" applyFont="1" applyFill="1" applyBorder="1"/>
    <xf numFmtId="164" fontId="2" fillId="0" borderId="2" xfId="2" applyNumberFormat="1" applyFont="1" applyFill="1" applyBorder="1"/>
    <xf numFmtId="6" fontId="1" fillId="0" borderId="0" xfId="3" applyNumberFormat="1"/>
    <xf numFmtId="165" fontId="1" fillId="0" borderId="0" xfId="3" applyNumberFormat="1"/>
    <xf numFmtId="41" fontId="1" fillId="0" borderId="0" xfId="3" applyNumberFormat="1"/>
    <xf numFmtId="40" fontId="1" fillId="0" borderId="0" xfId="3" applyNumberFormat="1" applyAlignment="1">
      <alignment horizontal="left"/>
    </xf>
    <xf numFmtId="44" fontId="2" fillId="0" borderId="0" xfId="2" applyFont="1" applyFill="1" applyBorder="1"/>
    <xf numFmtId="164" fontId="2" fillId="0" borderId="0" xfId="2" applyNumberFormat="1" applyFont="1" applyFill="1" applyBorder="1"/>
    <xf numFmtId="165" fontId="1" fillId="0" borderId="0" xfId="1" applyNumberFormat="1" applyFont="1" applyFill="1" applyBorder="1"/>
    <xf numFmtId="6" fontId="1" fillId="0" borderId="0" xfId="3" applyNumberFormat="1" applyAlignment="1">
      <alignment vertical="center" wrapText="1"/>
    </xf>
    <xf numFmtId="41" fontId="1" fillId="0" borderId="0" xfId="2" applyNumberFormat="1" applyFont="1" applyFill="1" applyBorder="1"/>
    <xf numFmtId="40" fontId="2" fillId="0" borderId="0" xfId="3" applyNumberFormat="1" applyFont="1" applyAlignment="1">
      <alignment horizontal="left"/>
    </xf>
    <xf numFmtId="164" fontId="2" fillId="0" borderId="3" xfId="2" applyNumberFormat="1" applyFont="1" applyFill="1" applyBorder="1"/>
    <xf numFmtId="38" fontId="2" fillId="0" borderId="0" xfId="3" applyNumberFormat="1" applyFont="1"/>
    <xf numFmtId="44" fontId="1" fillId="0" borderId="0" xfId="3" applyNumberFormat="1"/>
    <xf numFmtId="164" fontId="0" fillId="0" borderId="2" xfId="2" applyNumberFormat="1" applyFont="1" applyFill="1" applyBorder="1"/>
    <xf numFmtId="10" fontId="1" fillId="0" borderId="0" xfId="5" applyNumberFormat="1" applyFont="1" applyFill="1"/>
    <xf numFmtId="40" fontId="1" fillId="0" borderId="0" xfId="0" applyNumberFormat="1" applyFont="1"/>
    <xf numFmtId="41" fontId="0" fillId="0" borderId="0" xfId="0" applyNumberFormat="1"/>
    <xf numFmtId="165" fontId="1" fillId="0" borderId="0" xfId="1" applyNumberFormat="1" applyFont="1" applyFill="1"/>
    <xf numFmtId="44" fontId="1" fillId="0" borderId="0" xfId="2" applyFont="1" applyFill="1"/>
    <xf numFmtId="6" fontId="2" fillId="0" borderId="0" xfId="3" applyNumberFormat="1" applyFont="1"/>
    <xf numFmtId="0" fontId="1" fillId="0" borderId="0" xfId="0" quotePrefix="1" applyFont="1"/>
  </cellXfs>
  <cellStyles count="6">
    <cellStyle name="Comma" xfId="1" builtinId="3"/>
    <cellStyle name="Comma_GRID Rev Reqts - Normalized - Annual v1" xfId="4" xr:uid="{034B01F9-9E42-4507-ABA7-FDF1623AD28C}"/>
    <cellStyle name="Currency" xfId="2" builtinId="4"/>
    <cellStyle name="Normal" xfId="0" builtinId="0"/>
    <cellStyle name="Normal 10" xfId="3" xr:uid="{F56AFCA5-A454-4C19-8EC0-465E51171DF6}"/>
    <cellStyle name="Percent 10" xfId="5" xr:uid="{4C5D57FB-B0F3-449E-AAED-11D7A9FF7E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Y%2020000-xxx-xx-xx%20(GRC%20CY2016)/Data/GNw_Market%20Price%20Index%20(1206)%20(Confidential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NPC/Actual%20NPCs/2009/01%20-%20January/2008/09%20-%20September/2008/03%20-%20March/2008/01%20-%20January%20(Book%20Run)/1992-2004/NPC%20Actual%20%201992-2004%20Month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Content.Outlook\HI7GAYY5\JAM%20Dec%202009%20ID%20GRC_Rebuttal%20-%203222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ttlement\Stipulated_Idaho_GRC_(CY2011)_NPC_GOLD_2011_05_02%20in%20rates%20vs.%20ID%20PAC-E-10-07%20Commission%20Ordered%20(Reconsidered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Settlement\Stipulated_Idaho_GRC_(CY2011)_NPC_GOLD_2011_05_02%20in%20rates%20vs.%20ID%20PAC-E-10-07%20Commission%20Ordered%20(Reconsidered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ROE-RORB"/>
      <sheetName val="Inputs"/>
      <sheetName val="Factors"/>
      <sheetName val="CWC"/>
      <sheetName val="WelcomeDialog"/>
      <sheetName val="Macro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Data"/>
      <sheetName val="NPC Version Log"/>
      <sheetName val="Recon, by category"/>
      <sheetName val="Recon"/>
      <sheetName val="Side-by-Side"/>
      <sheetName val="NPC Summary"/>
      <sheetName val="Delta"/>
      <sheetName val="NPC"/>
      <sheetName val="Base"/>
      <sheetName val="Check Dollars"/>
      <sheetName val="Check MWh"/>
      <sheetName val="Check Other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Data"/>
      <sheetName val="NPC Version Log"/>
      <sheetName val="Recon, by category"/>
      <sheetName val="Recon"/>
      <sheetName val="Side-by-Side"/>
      <sheetName val="NPC Summary"/>
      <sheetName val="Delta"/>
      <sheetName val="NPC"/>
      <sheetName val="Base"/>
      <sheetName val="Check Dollars"/>
      <sheetName val="Check MWh"/>
      <sheetName val="Check Other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A633A-B647-4B9E-8E36-DC16C67EAF0F}">
  <sheetPr>
    <pageSetUpPr fitToPage="1"/>
  </sheetPr>
  <dimension ref="A1:R78"/>
  <sheetViews>
    <sheetView tabSelected="1" zoomScale="95" zoomScaleNormal="95" workbookViewId="0">
      <pane ySplit="12" topLeftCell="A46" activePane="bottomLeft" state="frozen"/>
      <selection pane="bottomLeft" activeCell="Q75" sqref="Q75"/>
    </sheetView>
  </sheetViews>
  <sheetFormatPr defaultColWidth="9.140625" defaultRowHeight="12.75"/>
  <cols>
    <col min="1" max="1" width="4.85546875" style="2" customWidth="1"/>
    <col min="2" max="2" width="52.42578125" style="2" customWidth="1"/>
    <col min="3" max="3" width="28.42578125" style="2" customWidth="1"/>
    <col min="4" max="15" width="14.5703125" style="2" customWidth="1"/>
    <col min="16" max="16" width="1.28515625" style="2" customWidth="1"/>
    <col min="17" max="17" width="16.28515625" style="2" bestFit="1" customWidth="1"/>
    <col min="18" max="18" width="14" style="2" bestFit="1" customWidth="1"/>
    <col min="19" max="16384" width="9.140625" style="2"/>
  </cols>
  <sheetData>
    <row r="1" spans="1:17">
      <c r="A1" s="1" t="s">
        <v>0</v>
      </c>
    </row>
    <row r="2" spans="1:17">
      <c r="A2" s="1" t="s">
        <v>1</v>
      </c>
    </row>
    <row r="3" spans="1:17" ht="12" customHeight="1"/>
    <row r="4" spans="1:17" ht="12" customHeight="1">
      <c r="A4" s="2" t="s">
        <v>2</v>
      </c>
    </row>
    <row r="5" spans="1:17" ht="12" customHeight="1">
      <c r="A5" s="3" t="s">
        <v>3</v>
      </c>
      <c r="D5" s="4"/>
      <c r="E5" s="4"/>
      <c r="F5" s="4"/>
      <c r="G5" s="4"/>
      <c r="H5" s="4"/>
      <c r="L5" s="4"/>
      <c r="M5" s="4"/>
      <c r="N5" s="4"/>
      <c r="O5" s="4"/>
      <c r="Q5" s="4"/>
    </row>
    <row r="6" spans="1:17" ht="12" customHeight="1">
      <c r="A6" s="3"/>
      <c r="D6" s="5" t="s">
        <v>4</v>
      </c>
      <c r="E6" s="6"/>
      <c r="F6" s="6"/>
    </row>
    <row r="7" spans="1:17" ht="12" customHeight="1">
      <c r="A7" s="3">
        <v>1</v>
      </c>
      <c r="B7" s="2" t="s">
        <v>5</v>
      </c>
      <c r="C7" s="2" t="s">
        <v>6</v>
      </c>
      <c r="D7" s="7">
        <v>86534565.337118253</v>
      </c>
      <c r="E7" s="8"/>
      <c r="F7" s="8"/>
      <c r="G7" s="9"/>
      <c r="H7" s="8"/>
      <c r="I7" s="9"/>
      <c r="L7" s="9"/>
      <c r="M7" s="9"/>
      <c r="N7" s="9"/>
      <c r="O7" s="9"/>
      <c r="Q7" s="9"/>
    </row>
    <row r="8" spans="1:17" ht="12" customHeight="1">
      <c r="A8" s="3">
        <f>MAX($A$1:A7)+1</f>
        <v>2</v>
      </c>
      <c r="B8" s="2" t="s">
        <v>7</v>
      </c>
      <c r="C8" s="2" t="s">
        <v>6</v>
      </c>
      <c r="D8" s="8">
        <v>3526358.71</v>
      </c>
      <c r="E8" s="8"/>
      <c r="F8" s="8"/>
      <c r="G8" s="9"/>
      <c r="H8" s="9"/>
      <c r="I8" s="9"/>
      <c r="L8" s="9"/>
      <c r="M8" s="9"/>
      <c r="N8" s="9"/>
      <c r="O8" s="9"/>
      <c r="Q8" s="9"/>
    </row>
    <row r="9" spans="1:17" ht="12" customHeight="1">
      <c r="A9" s="3">
        <f>MAX($A$1:A8)+1</f>
        <v>3</v>
      </c>
      <c r="B9" s="2" t="s">
        <v>8</v>
      </c>
      <c r="C9" s="9" t="str">
        <f>"Line " &amp;A7&amp;" / Line "&amp;A8</f>
        <v>Line 1 / Line 2</v>
      </c>
      <c r="D9" s="10">
        <f>D7/D8</f>
        <v>24.539354176228503</v>
      </c>
      <c r="E9" s="11"/>
      <c r="F9" s="11"/>
      <c r="G9" s="12"/>
      <c r="H9" s="9"/>
      <c r="I9" s="9"/>
      <c r="L9" s="9"/>
      <c r="M9" s="9"/>
      <c r="N9" s="9"/>
      <c r="O9" s="9"/>
      <c r="Q9" s="9"/>
    </row>
    <row r="10" spans="1:17" ht="12" customHeight="1">
      <c r="A10" s="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Q10" s="9"/>
    </row>
    <row r="11" spans="1:17" ht="12" customHeight="1">
      <c r="A11" s="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Q11" s="9"/>
    </row>
    <row r="12" spans="1:17" ht="15" customHeight="1">
      <c r="B12" s="13"/>
      <c r="C12" s="9"/>
      <c r="D12" s="14">
        <v>44562</v>
      </c>
      <c r="E12" s="14">
        <f t="shared" ref="E12:O12" si="0">EDATE(D12,1)</f>
        <v>44593</v>
      </c>
      <c r="F12" s="14">
        <f t="shared" si="0"/>
        <v>44621</v>
      </c>
      <c r="G12" s="14">
        <f t="shared" si="0"/>
        <v>44652</v>
      </c>
      <c r="H12" s="14">
        <f t="shared" si="0"/>
        <v>44682</v>
      </c>
      <c r="I12" s="14">
        <f t="shared" si="0"/>
        <v>44713</v>
      </c>
      <c r="J12" s="14">
        <f t="shared" si="0"/>
        <v>44743</v>
      </c>
      <c r="K12" s="14">
        <f t="shared" si="0"/>
        <v>44774</v>
      </c>
      <c r="L12" s="14">
        <f t="shared" si="0"/>
        <v>44805</v>
      </c>
      <c r="M12" s="14">
        <f t="shared" si="0"/>
        <v>44835</v>
      </c>
      <c r="N12" s="14">
        <f t="shared" si="0"/>
        <v>44866</v>
      </c>
      <c r="O12" s="14">
        <f t="shared" si="0"/>
        <v>44896</v>
      </c>
      <c r="P12" s="15"/>
      <c r="Q12" s="16" t="s">
        <v>9</v>
      </c>
    </row>
    <row r="13" spans="1:17" ht="12" customHeight="1">
      <c r="A13" s="3">
        <f>MAX($A$1:A12)+1</f>
        <v>4</v>
      </c>
      <c r="B13" s="2" t="s">
        <v>8</v>
      </c>
      <c r="C13" s="9" t="str">
        <f>"Line "&amp;A9</f>
        <v>Line 3</v>
      </c>
      <c r="D13" s="17">
        <f>$D$9</f>
        <v>24.539354176228503</v>
      </c>
      <c r="E13" s="17">
        <f t="shared" ref="E13:O13" si="1">$D$9</f>
        <v>24.539354176228503</v>
      </c>
      <c r="F13" s="17">
        <f t="shared" si="1"/>
        <v>24.539354176228503</v>
      </c>
      <c r="G13" s="17">
        <f t="shared" si="1"/>
        <v>24.539354176228503</v>
      </c>
      <c r="H13" s="17">
        <f t="shared" si="1"/>
        <v>24.539354176228503</v>
      </c>
      <c r="I13" s="17">
        <f t="shared" si="1"/>
        <v>24.539354176228503</v>
      </c>
      <c r="J13" s="17">
        <f t="shared" si="1"/>
        <v>24.539354176228503</v>
      </c>
      <c r="K13" s="17">
        <f t="shared" si="1"/>
        <v>24.539354176228503</v>
      </c>
      <c r="L13" s="17">
        <f t="shared" si="1"/>
        <v>24.539354176228503</v>
      </c>
      <c r="M13" s="17">
        <f t="shared" si="1"/>
        <v>24.539354176228503</v>
      </c>
      <c r="N13" s="17">
        <f t="shared" si="1"/>
        <v>24.539354176228503</v>
      </c>
      <c r="O13" s="17">
        <f t="shared" si="1"/>
        <v>24.539354176228503</v>
      </c>
      <c r="Q13" s="18"/>
    </row>
    <row r="14" spans="1:17" ht="12" customHeight="1">
      <c r="A14" s="3">
        <f>MAX($A$1:A13)+1</f>
        <v>5</v>
      </c>
      <c r="B14" s="9" t="s">
        <v>10</v>
      </c>
      <c r="C14" s="9"/>
      <c r="D14" s="19">
        <v>298042.51999999996</v>
      </c>
      <c r="E14" s="19">
        <v>243522.50799999997</v>
      </c>
      <c r="F14" s="19">
        <v>271233.527</v>
      </c>
      <c r="G14" s="19">
        <v>259803.77299999999</v>
      </c>
      <c r="H14" s="19">
        <v>311131.54800000001</v>
      </c>
      <c r="I14" s="19">
        <v>391286.435</v>
      </c>
      <c r="J14" s="19">
        <v>494237.46799999999</v>
      </c>
      <c r="K14" s="19">
        <v>350269.33799999999</v>
      </c>
      <c r="L14" s="19">
        <v>297140.05</v>
      </c>
      <c r="M14" s="19">
        <v>251617.72500000001</v>
      </c>
      <c r="N14" s="19">
        <v>238833.13600000003</v>
      </c>
      <c r="O14" s="19">
        <v>299865.76199999999</v>
      </c>
      <c r="Q14" s="18"/>
    </row>
    <row r="15" spans="1:17" ht="12" customHeight="1">
      <c r="A15" s="3">
        <f>MAX($A$1:A14)+1</f>
        <v>6</v>
      </c>
      <c r="B15" s="9" t="s">
        <v>11</v>
      </c>
      <c r="C15" s="9" t="str">
        <f>"Line "&amp;A13&amp;" x Line "&amp;A14</f>
        <v>Line 4 x Line 5</v>
      </c>
      <c r="D15" s="20">
        <f>D13*D14</f>
        <v>7313770.9578556661</v>
      </c>
      <c r="E15" s="20">
        <f t="shared" ref="E15" si="2">E13*E14</f>
        <v>5975885.073695438</v>
      </c>
      <c r="F15" s="20">
        <f>F13*F14</f>
        <v>6655895.5835206369</v>
      </c>
      <c r="G15" s="20">
        <f t="shared" ref="G15:O15" si="3">G13*G14</f>
        <v>6375416.8019674718</v>
      </c>
      <c r="H15" s="20">
        <f t="shared" si="3"/>
        <v>7634967.2517702393</v>
      </c>
      <c r="I15" s="20">
        <f t="shared" si="3"/>
        <v>9601916.4128188118</v>
      </c>
      <c r="J15" s="20">
        <f t="shared" si="3"/>
        <v>12128268.274414402</v>
      </c>
      <c r="K15" s="20">
        <f t="shared" si="3"/>
        <v>8595383.3422550932</v>
      </c>
      <c r="L15" s="20">
        <f t="shared" si="3"/>
        <v>7291624.9268922461</v>
      </c>
      <c r="M15" s="20">
        <f t="shared" si="3"/>
        <v>6174536.4707918651</v>
      </c>
      <c r="N15" s="20">
        <f t="shared" si="3"/>
        <v>5860810.9133233512</v>
      </c>
      <c r="O15" s="20">
        <f t="shared" si="3"/>
        <v>7358512.139042642</v>
      </c>
      <c r="Q15" s="20">
        <f>SUM(D15:O15)</f>
        <v>90966988.14834787</v>
      </c>
    </row>
    <row r="16" spans="1:17" ht="12" customHeight="1">
      <c r="A16" s="3"/>
      <c r="B16" s="9"/>
      <c r="C16" s="9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Q16" s="18"/>
    </row>
    <row r="17" spans="1:18" ht="12" customHeight="1">
      <c r="A17" s="3">
        <f>MAX($A$1:A16)+1</f>
        <v>7</v>
      </c>
      <c r="B17" s="8" t="s">
        <v>12</v>
      </c>
      <c r="C17" s="8" t="s">
        <v>13</v>
      </c>
      <c r="D17" s="22">
        <v>148270358.32151499</v>
      </c>
      <c r="E17" s="22">
        <v>126512755.53017794</v>
      </c>
      <c r="F17" s="22">
        <v>121891774.05771148</v>
      </c>
      <c r="G17" s="22">
        <v>131742130.80886897</v>
      </c>
      <c r="H17" s="22">
        <v>138364692.75083852</v>
      </c>
      <c r="I17" s="22">
        <v>133568842.37495181</v>
      </c>
      <c r="J17" s="22">
        <v>227031382.4679355</v>
      </c>
      <c r="K17" s="22">
        <v>216086210.54292655</v>
      </c>
      <c r="L17" s="22">
        <v>192844563.90373403</v>
      </c>
      <c r="M17" s="22">
        <v>138951543.44007218</v>
      </c>
      <c r="N17" s="22">
        <v>175269841.70156962</v>
      </c>
      <c r="O17" s="22">
        <v>267860347.62851185</v>
      </c>
      <c r="Q17" s="23">
        <f>SUM(D17:O17)</f>
        <v>2018394443.5288134</v>
      </c>
    </row>
    <row r="18" spans="1:18" ht="12" customHeight="1">
      <c r="A18" s="3">
        <f>MAX($A$1:A17)+1</f>
        <v>8</v>
      </c>
      <c r="B18" s="8" t="s">
        <v>14</v>
      </c>
      <c r="C18" s="24"/>
      <c r="D18" s="25">
        <v>5391997.4928319985</v>
      </c>
      <c r="E18" s="25">
        <v>4739802.7952210028</v>
      </c>
      <c r="F18" s="25">
        <v>4840508.247897001</v>
      </c>
      <c r="G18" s="25">
        <v>4575976.6745429989</v>
      </c>
      <c r="H18" s="25">
        <v>4647512.6979149999</v>
      </c>
      <c r="I18" s="25">
        <v>4993202.5077484977</v>
      </c>
      <c r="J18" s="25">
        <v>6116032.1771562519</v>
      </c>
      <c r="K18" s="25">
        <v>5796650.1687065009</v>
      </c>
      <c r="L18" s="25">
        <v>4935651.7503997488</v>
      </c>
      <c r="M18" s="25">
        <v>4610940.8395260004</v>
      </c>
      <c r="N18" s="25">
        <v>5039737.5894090012</v>
      </c>
      <c r="O18" s="25">
        <v>5589474.7970799999</v>
      </c>
      <c r="Q18" s="26">
        <f>SUM(D18:O18)</f>
        <v>61277487.738434002</v>
      </c>
    </row>
    <row r="19" spans="1:18" ht="12" customHeight="1">
      <c r="A19" s="3">
        <f>MAX($A$1:A18)+1</f>
        <v>9</v>
      </c>
      <c r="B19" s="9" t="s">
        <v>15</v>
      </c>
      <c r="C19" s="9" t="str">
        <f>"Line " &amp;A17&amp;" / Line "&amp;A18</f>
        <v>Line 7 / Line 8</v>
      </c>
      <c r="D19" s="27">
        <f t="shared" ref="D19:O19" si="4">D17/D18</f>
        <v>27.498224640983665</v>
      </c>
      <c r="E19" s="27">
        <f t="shared" si="4"/>
        <v>26.691565239325325</v>
      </c>
      <c r="F19" s="27">
        <f t="shared" si="4"/>
        <v>25.181606520486433</v>
      </c>
      <c r="G19" s="27">
        <f t="shared" si="4"/>
        <v>28.789948065464301</v>
      </c>
      <c r="H19" s="27">
        <f t="shared" si="4"/>
        <v>29.771772934135861</v>
      </c>
      <c r="I19" s="27">
        <f t="shared" si="4"/>
        <v>26.750135242397729</v>
      </c>
      <c r="J19" s="27">
        <f t="shared" si="4"/>
        <v>37.120697846540338</v>
      </c>
      <c r="K19" s="27">
        <f t="shared" si="4"/>
        <v>37.27777324039296</v>
      </c>
      <c r="L19" s="27">
        <f t="shared" si="4"/>
        <v>39.071752557930196</v>
      </c>
      <c r="M19" s="27">
        <f t="shared" si="4"/>
        <v>30.135182444534735</v>
      </c>
      <c r="N19" s="27">
        <f t="shared" si="4"/>
        <v>34.777572957349776</v>
      </c>
      <c r="O19" s="27">
        <f t="shared" si="4"/>
        <v>47.922274874277079</v>
      </c>
      <c r="Q19" s="28">
        <f>Q17/Q18</f>
        <v>32.938596506182343</v>
      </c>
    </row>
    <row r="20" spans="1:18" ht="12" customHeight="1">
      <c r="A20" s="3">
        <f>MAX($A$1:A19)+1</f>
        <v>10</v>
      </c>
      <c r="B20" s="9" t="s">
        <v>16</v>
      </c>
      <c r="C20" s="24"/>
      <c r="D20" s="29">
        <v>309600.0566200001</v>
      </c>
      <c r="E20" s="29">
        <v>255102.1100740004</v>
      </c>
      <c r="F20" s="29">
        <v>273359.6983840001</v>
      </c>
      <c r="G20" s="29">
        <v>267595.42513600021</v>
      </c>
      <c r="H20" s="29">
        <v>342453.95919400023</v>
      </c>
      <c r="I20" s="29">
        <v>415262.54593000002</v>
      </c>
      <c r="J20" s="29">
        <v>521018.21578699932</v>
      </c>
      <c r="K20" s="29">
        <v>352422.42627900012</v>
      </c>
      <c r="L20" s="29">
        <v>307011.55638499983</v>
      </c>
      <c r="M20" s="29">
        <v>270189.98298199987</v>
      </c>
      <c r="N20" s="29">
        <v>242328.57721099985</v>
      </c>
      <c r="O20" s="29">
        <v>292816.14120799996</v>
      </c>
      <c r="Q20" s="29"/>
    </row>
    <row r="21" spans="1:18" ht="12" customHeight="1">
      <c r="A21" s="3">
        <f>MAX($A$1:A20)+1</f>
        <v>11</v>
      </c>
      <c r="B21" s="9" t="s">
        <v>17</v>
      </c>
      <c r="C21" s="9" t="str">
        <f>"Line "&amp;A19&amp;" x Line "&amp;A20</f>
        <v>Line 9 x Line 10</v>
      </c>
      <c r="D21" s="30">
        <f>D19*D20</f>
        <v>8513451.9057980254</v>
      </c>
      <c r="E21" s="30">
        <f t="shared" ref="E21:O21" si="5">E19*E20</f>
        <v>6809074.6137297321</v>
      </c>
      <c r="F21" s="30">
        <f t="shared" si="5"/>
        <v>6883636.3632647414</v>
      </c>
      <c r="G21" s="30">
        <f t="shared" si="5"/>
        <v>7704058.3922212869</v>
      </c>
      <c r="H21" s="30">
        <f t="shared" si="5"/>
        <v>10195461.513519602</v>
      </c>
      <c r="I21" s="30">
        <f t="shared" si="5"/>
        <v>11108329.264729898</v>
      </c>
      <c r="J21" s="30">
        <f t="shared" si="5"/>
        <v>19340559.760772754</v>
      </c>
      <c r="K21" s="30">
        <f t="shared" si="5"/>
        <v>13137523.291657671</v>
      </c>
      <c r="L21" s="30">
        <f t="shared" si="5"/>
        <v>11995479.563499747</v>
      </c>
      <c r="M21" s="30">
        <f t="shared" si="5"/>
        <v>8142224.4318483016</v>
      </c>
      <c r="N21" s="30">
        <f t="shared" si="5"/>
        <v>8427599.7736063153</v>
      </c>
      <c r="O21" s="30">
        <f t="shared" si="5"/>
        <v>14032415.606594905</v>
      </c>
      <c r="Q21" s="30">
        <f>SUM(D21:O21)</f>
        <v>126289814.48124298</v>
      </c>
    </row>
    <row r="22" spans="1:18" ht="12" customHeight="1">
      <c r="A22" s="3"/>
      <c r="B22" s="8"/>
      <c r="C22" s="2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Q22" s="23"/>
    </row>
    <row r="23" spans="1:18" ht="12" customHeight="1">
      <c r="A23" s="3">
        <f>MAX($A$1:A22)+1</f>
        <v>12</v>
      </c>
      <c r="B23" s="9" t="s">
        <v>18</v>
      </c>
      <c r="C23" s="9" t="str">
        <f>"Line "&amp;A21&amp;" - Line "&amp;A15</f>
        <v>Line 11 - Line 6</v>
      </c>
      <c r="D23" s="32">
        <f t="shared" ref="D23:O23" si="6">D21-D15</f>
        <v>1199680.9479423594</v>
      </c>
      <c r="E23" s="32">
        <f t="shared" si="6"/>
        <v>833189.54003429413</v>
      </c>
      <c r="F23" s="32">
        <f t="shared" si="6"/>
        <v>227740.77974410448</v>
      </c>
      <c r="G23" s="32">
        <f t="shared" si="6"/>
        <v>1328641.5902538151</v>
      </c>
      <c r="H23" s="32">
        <f t="shared" si="6"/>
        <v>2560494.2617493626</v>
      </c>
      <c r="I23" s="32">
        <f t="shared" si="6"/>
        <v>1506412.8519110866</v>
      </c>
      <c r="J23" s="32">
        <f t="shared" si="6"/>
        <v>7212291.486358352</v>
      </c>
      <c r="K23" s="32">
        <f t="shared" si="6"/>
        <v>4542139.9494025782</v>
      </c>
      <c r="L23" s="32">
        <f t="shared" si="6"/>
        <v>4703854.6366075007</v>
      </c>
      <c r="M23" s="32">
        <f t="shared" si="6"/>
        <v>1967687.9610564364</v>
      </c>
      <c r="N23" s="32">
        <f t="shared" si="6"/>
        <v>2566788.8602829641</v>
      </c>
      <c r="O23" s="32">
        <f t="shared" si="6"/>
        <v>6673903.4675522633</v>
      </c>
      <c r="Q23" s="32">
        <f>SUM(D23:O23)</f>
        <v>35322826.332895115</v>
      </c>
    </row>
    <row r="24" spans="1:18" ht="12" customHeight="1">
      <c r="A24" s="3"/>
      <c r="B24" s="8"/>
      <c r="C24" s="33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Q24" s="22"/>
      <c r="R24" s="34"/>
    </row>
    <row r="25" spans="1:18" ht="12" customHeight="1">
      <c r="B25" s="13" t="s">
        <v>19</v>
      </c>
      <c r="C25" s="3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Q25" s="35"/>
      <c r="R25" s="34"/>
    </row>
    <row r="26" spans="1:18" ht="12" customHeight="1">
      <c r="A26" s="3">
        <f>MAX($A$1:A25)+1</f>
        <v>13</v>
      </c>
      <c r="B26" s="36" t="s">
        <v>20</v>
      </c>
      <c r="C26" s="33"/>
      <c r="D26" s="32">
        <v>-35205.990000000005</v>
      </c>
      <c r="E26" s="32">
        <v>124.41999999999825</v>
      </c>
      <c r="F26" s="32">
        <v>23090.010000000009</v>
      </c>
      <c r="G26" s="32">
        <v>43918.179999999993</v>
      </c>
      <c r="H26" s="32">
        <v>-65172.22</v>
      </c>
      <c r="I26" s="32">
        <v>-89614.23</v>
      </c>
      <c r="J26" s="32">
        <v>79341.639999999985</v>
      </c>
      <c r="K26" s="32">
        <v>124805.19</v>
      </c>
      <c r="L26" s="32">
        <v>7958.7599999999802</v>
      </c>
      <c r="M26" s="32">
        <v>87134.84</v>
      </c>
      <c r="N26" s="32">
        <v>21544.380000000005</v>
      </c>
      <c r="O26" s="32">
        <v>-7268.7399999999907</v>
      </c>
      <c r="P26" s="37"/>
      <c r="Q26" s="32">
        <f>SUM(D26:O26)</f>
        <v>190656.24</v>
      </c>
      <c r="R26" s="34"/>
    </row>
    <row r="27" spans="1:18" ht="12" customHeight="1">
      <c r="A27" s="3"/>
      <c r="B27" s="36"/>
      <c r="C27" s="33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7"/>
      <c r="Q27" s="31"/>
      <c r="R27" s="34"/>
    </row>
    <row r="28" spans="1:18" ht="12" customHeight="1">
      <c r="B28" s="13" t="s">
        <v>21</v>
      </c>
      <c r="C28" s="33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7"/>
      <c r="Q28" s="31"/>
      <c r="R28" s="34"/>
    </row>
    <row r="29" spans="1:18" ht="12" customHeight="1">
      <c r="A29" s="3">
        <f>MAX($A$1:A28)+1</f>
        <v>14</v>
      </c>
      <c r="B29" s="2" t="s">
        <v>22</v>
      </c>
      <c r="C29" s="2" t="s">
        <v>6</v>
      </c>
      <c r="D29" s="23">
        <v>2568242.3869631686</v>
      </c>
      <c r="E29" s="23">
        <v>2568242.3869631686</v>
      </c>
      <c r="F29" s="23">
        <v>2568242.3869631686</v>
      </c>
      <c r="G29" s="23">
        <v>2568242.3869631686</v>
      </c>
      <c r="H29" s="23">
        <v>2568242.3869631686</v>
      </c>
      <c r="I29" s="23">
        <v>2568242.3869631686</v>
      </c>
      <c r="J29" s="23">
        <v>2568242.3869631686</v>
      </c>
      <c r="K29" s="23">
        <v>2568242.3869631686</v>
      </c>
      <c r="L29" s="23">
        <v>2568242.3869631686</v>
      </c>
      <c r="M29" s="23">
        <v>2568242.3869631686</v>
      </c>
      <c r="N29" s="23">
        <v>2568242.3869631686</v>
      </c>
      <c r="O29" s="23">
        <v>2568242.3869631686</v>
      </c>
      <c r="P29" s="37"/>
      <c r="Q29" s="23">
        <f>SUM(D29:O29)</f>
        <v>30818908.643558029</v>
      </c>
      <c r="R29" s="34"/>
    </row>
    <row r="30" spans="1:18" ht="12" customHeight="1">
      <c r="A30" s="3"/>
      <c r="B30" s="36"/>
      <c r="C30" s="33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7"/>
      <c r="Q30" s="31"/>
      <c r="R30" s="34"/>
    </row>
    <row r="31" spans="1:18" ht="12" customHeight="1">
      <c r="A31" s="3">
        <f>MAX($A$1:A30)+1</f>
        <v>15</v>
      </c>
      <c r="B31" s="36" t="s">
        <v>23</v>
      </c>
      <c r="C31" s="2" t="s">
        <v>6</v>
      </c>
      <c r="D31" s="31">
        <v>8.7395841345982745</v>
      </c>
      <c r="E31" s="31">
        <f>$D$31</f>
        <v>8.7395841345982745</v>
      </c>
      <c r="F31" s="31">
        <f t="shared" ref="F31:O31" si="7">$D$31</f>
        <v>8.7395841345982745</v>
      </c>
      <c r="G31" s="31">
        <f t="shared" si="7"/>
        <v>8.7395841345982745</v>
      </c>
      <c r="H31" s="31">
        <f t="shared" si="7"/>
        <v>8.7395841345982745</v>
      </c>
      <c r="I31" s="31">
        <f t="shared" si="7"/>
        <v>8.7395841345982745</v>
      </c>
      <c r="J31" s="31">
        <f t="shared" si="7"/>
        <v>8.7395841345982745</v>
      </c>
      <c r="K31" s="31">
        <f t="shared" si="7"/>
        <v>8.7395841345982745</v>
      </c>
      <c r="L31" s="31">
        <f t="shared" si="7"/>
        <v>8.7395841345982745</v>
      </c>
      <c r="M31" s="31">
        <f t="shared" si="7"/>
        <v>8.7395841345982745</v>
      </c>
      <c r="N31" s="31">
        <f t="shared" si="7"/>
        <v>8.7395841345982745</v>
      </c>
      <c r="O31" s="31">
        <f t="shared" si="7"/>
        <v>8.7395841345982745</v>
      </c>
      <c r="P31" s="37"/>
      <c r="Q31" s="31"/>
      <c r="R31" s="34"/>
    </row>
    <row r="32" spans="1:18" ht="12" customHeight="1">
      <c r="A32" s="3">
        <f>MAX($A$1:A31)+1</f>
        <v>16</v>
      </c>
      <c r="B32" s="9" t="s">
        <v>10</v>
      </c>
      <c r="C32" s="33" t="str">
        <f>"Line "&amp;$A$14</f>
        <v>Line 5</v>
      </c>
      <c r="D32" s="39">
        <f>D14</f>
        <v>298042.51999999996</v>
      </c>
      <c r="E32" s="39">
        <f>E14</f>
        <v>243522.50799999997</v>
      </c>
      <c r="F32" s="39">
        <f>F14</f>
        <v>271233.527</v>
      </c>
      <c r="G32" s="39">
        <f t="shared" ref="G32:O32" si="8">G14</f>
        <v>259803.77299999999</v>
      </c>
      <c r="H32" s="39">
        <f t="shared" si="8"/>
        <v>311131.54800000001</v>
      </c>
      <c r="I32" s="39">
        <f t="shared" si="8"/>
        <v>391286.435</v>
      </c>
      <c r="J32" s="39">
        <f t="shared" si="8"/>
        <v>494237.46799999999</v>
      </c>
      <c r="K32" s="39">
        <f t="shared" si="8"/>
        <v>350269.33799999999</v>
      </c>
      <c r="L32" s="39">
        <f t="shared" si="8"/>
        <v>297140.05</v>
      </c>
      <c r="M32" s="39">
        <f t="shared" si="8"/>
        <v>251617.72500000001</v>
      </c>
      <c r="N32" s="39">
        <f t="shared" si="8"/>
        <v>238833.13600000003</v>
      </c>
      <c r="O32" s="39">
        <f t="shared" si="8"/>
        <v>299865.76199999999</v>
      </c>
      <c r="P32" s="37"/>
      <c r="Q32" s="31"/>
      <c r="R32" s="34"/>
    </row>
    <row r="33" spans="1:18" ht="12" customHeight="1">
      <c r="A33" s="3">
        <f>MAX($A$1:A32)+1</f>
        <v>17</v>
      </c>
      <c r="B33" s="36" t="s">
        <v>24</v>
      </c>
      <c r="C33" s="9" t="str">
        <f>"Line " &amp;A31&amp;" x Line "&amp;A32</f>
        <v>Line 15 x Line 16</v>
      </c>
      <c r="D33" s="30">
        <f>D32*D31</f>
        <v>2604767.6792276888</v>
      </c>
      <c r="E33" s="30">
        <f t="shared" ref="E33:O33" si="9">E32*E31</f>
        <v>2128285.4473343813</v>
      </c>
      <c r="F33" s="30">
        <f t="shared" si="9"/>
        <v>2370468.2293403326</v>
      </c>
      <c r="G33" s="30">
        <f t="shared" si="9"/>
        <v>2270576.9326195712</v>
      </c>
      <c r="H33" s="30">
        <f t="shared" si="9"/>
        <v>2719160.3406738015</v>
      </c>
      <c r="I33" s="30">
        <f t="shared" si="9"/>
        <v>3419680.7194095189</v>
      </c>
      <c r="J33" s="30">
        <f t="shared" si="9"/>
        <v>4319429.9340568222</v>
      </c>
      <c r="K33" s="30">
        <f t="shared" si="9"/>
        <v>3061208.3492210405</v>
      </c>
      <c r="L33" s="30">
        <f t="shared" si="9"/>
        <v>2596880.4667337378</v>
      </c>
      <c r="M33" s="30">
        <f t="shared" si="9"/>
        <v>2199034.2773937117</v>
      </c>
      <c r="N33" s="30">
        <f t="shared" si="9"/>
        <v>2087302.2862019523</v>
      </c>
      <c r="O33" s="30">
        <f t="shared" si="9"/>
        <v>2620702.0560844219</v>
      </c>
      <c r="P33" s="37"/>
      <c r="Q33" s="30">
        <f>SUM(D33:O33)</f>
        <v>32397496.718296979</v>
      </c>
      <c r="R33" s="34"/>
    </row>
    <row r="34" spans="1:18" ht="12" customHeight="1">
      <c r="A34" s="3"/>
      <c r="B34" s="36"/>
      <c r="C34" s="33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7"/>
      <c r="Q34" s="31"/>
      <c r="R34" s="34"/>
    </row>
    <row r="35" spans="1:18" ht="12" customHeight="1">
      <c r="A35" s="3">
        <f>MAX($A$1:A34)+1</f>
        <v>18</v>
      </c>
      <c r="B35" s="36" t="s">
        <v>25</v>
      </c>
      <c r="C35" s="9" t="str">
        <f>"Line "&amp;A29&amp;" - Line "&amp;A33</f>
        <v>Line 14 - Line 17</v>
      </c>
      <c r="D35" s="32">
        <f>D29-D33</f>
        <v>-36525.292264520191</v>
      </c>
      <c r="E35" s="32">
        <f>E29-E33</f>
        <v>439956.93962878734</v>
      </c>
      <c r="F35" s="32">
        <f t="shared" ref="F35:O35" si="10">F29-F33</f>
        <v>197774.15762283606</v>
      </c>
      <c r="G35" s="32">
        <f t="shared" si="10"/>
        <v>297665.4543435974</v>
      </c>
      <c r="H35" s="32">
        <f t="shared" si="10"/>
        <v>-150917.95371063286</v>
      </c>
      <c r="I35" s="32">
        <f t="shared" si="10"/>
        <v>-851438.33244635025</v>
      </c>
      <c r="J35" s="32">
        <f t="shared" si="10"/>
        <v>-1751187.5470936536</v>
      </c>
      <c r="K35" s="32">
        <f t="shared" si="10"/>
        <v>-492965.96225787187</v>
      </c>
      <c r="L35" s="32">
        <f t="shared" si="10"/>
        <v>-28638.079770569224</v>
      </c>
      <c r="M35" s="32">
        <f t="shared" si="10"/>
        <v>369208.10956945689</v>
      </c>
      <c r="N35" s="32">
        <f t="shared" si="10"/>
        <v>480940.10076121637</v>
      </c>
      <c r="O35" s="32">
        <f t="shared" si="10"/>
        <v>-52459.669121253304</v>
      </c>
      <c r="P35" s="37"/>
      <c r="Q35" s="32">
        <f>SUM(D35:O35)</f>
        <v>-1578588.0747389572</v>
      </c>
      <c r="R35" s="34"/>
    </row>
    <row r="36" spans="1:18" ht="12" customHeight="1">
      <c r="A36" s="3"/>
      <c r="B36" s="36"/>
      <c r="C36" s="33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Q36" s="35"/>
      <c r="R36" s="34"/>
    </row>
    <row r="37" spans="1:18" ht="12" customHeight="1">
      <c r="A37" s="3"/>
      <c r="B37" s="13" t="s">
        <v>26</v>
      </c>
      <c r="C37" s="33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Q37" s="35"/>
      <c r="R37" s="34"/>
    </row>
    <row r="38" spans="1:18" ht="12" customHeight="1">
      <c r="A38" s="3">
        <f>MAX($A$1:A37)+1</f>
        <v>19</v>
      </c>
      <c r="B38" s="36" t="s">
        <v>27</v>
      </c>
      <c r="C38" s="40" t="str">
        <f>"Sum of Lines: "&amp;A23&amp;", "&amp;A26&amp;", "&amp;A35&amp;""</f>
        <v>Sum of Lines: 12, 13, 18</v>
      </c>
      <c r="D38" s="41">
        <f>D35+D26+D23</f>
        <v>1127949.6656778392</v>
      </c>
      <c r="E38" s="41">
        <f t="shared" ref="E38:O38" si="11">E35+E26+E23</f>
        <v>1273270.8996630814</v>
      </c>
      <c r="F38" s="41">
        <f t="shared" si="11"/>
        <v>448604.94736694056</v>
      </c>
      <c r="G38" s="41">
        <f t="shared" si="11"/>
        <v>1670225.2245974124</v>
      </c>
      <c r="H38" s="41">
        <f t="shared" si="11"/>
        <v>2344404.0880387295</v>
      </c>
      <c r="I38" s="41">
        <f t="shared" si="11"/>
        <v>565360.28946473636</v>
      </c>
      <c r="J38" s="41">
        <f t="shared" si="11"/>
        <v>5540445.5792646986</v>
      </c>
      <c r="K38" s="41">
        <f t="shared" si="11"/>
        <v>4173979.1771447062</v>
      </c>
      <c r="L38" s="41">
        <f t="shared" si="11"/>
        <v>4683175.3168369317</v>
      </c>
      <c r="M38" s="41">
        <f t="shared" si="11"/>
        <v>2424030.9106258932</v>
      </c>
      <c r="N38" s="41">
        <f t="shared" si="11"/>
        <v>3069273.3410441806</v>
      </c>
      <c r="O38" s="41">
        <f t="shared" si="11"/>
        <v>6614175.0584310098</v>
      </c>
      <c r="Q38" s="41">
        <f>SUM(D38:O38)</f>
        <v>33934894.49815616</v>
      </c>
      <c r="R38" s="34"/>
    </row>
    <row r="39" spans="1:18" ht="12" customHeight="1">
      <c r="A39" s="3">
        <f>MAX($A$1:A38)+1</f>
        <v>20</v>
      </c>
      <c r="B39" s="42" t="s">
        <v>28</v>
      </c>
      <c r="C39" s="33" t="str">
        <f>"Line "&amp;A38&amp;" x 90%"</f>
        <v>Line 19 x 90%</v>
      </c>
      <c r="D39" s="43">
        <f>D38*0.9</f>
        <v>1015154.6991100553</v>
      </c>
      <c r="E39" s="43">
        <f t="shared" ref="E39:O39" si="12">E38*0.9</f>
        <v>1145943.8096967733</v>
      </c>
      <c r="F39" s="43">
        <f t="shared" si="12"/>
        <v>403744.45263024652</v>
      </c>
      <c r="G39" s="43">
        <f t="shared" si="12"/>
        <v>1503202.7021376712</v>
      </c>
      <c r="H39" s="43">
        <f t="shared" si="12"/>
        <v>2109963.6792348567</v>
      </c>
      <c r="I39" s="43">
        <f t="shared" si="12"/>
        <v>508824.26051826274</v>
      </c>
      <c r="J39" s="43">
        <f t="shared" si="12"/>
        <v>4986401.0213382291</v>
      </c>
      <c r="K39" s="43">
        <f t="shared" si="12"/>
        <v>3756581.2594302357</v>
      </c>
      <c r="L39" s="43">
        <f t="shared" si="12"/>
        <v>4214857.785153239</v>
      </c>
      <c r="M39" s="43">
        <f t="shared" si="12"/>
        <v>2181627.8195633041</v>
      </c>
      <c r="N39" s="43">
        <f t="shared" si="12"/>
        <v>2762346.0069397627</v>
      </c>
      <c r="O39" s="43">
        <f t="shared" si="12"/>
        <v>5952757.5525879087</v>
      </c>
      <c r="Q39" s="43">
        <f>SUM(D39:O39)</f>
        <v>30541405.04834054</v>
      </c>
      <c r="R39" s="34"/>
    </row>
    <row r="40" spans="1:18" ht="12" customHeight="1">
      <c r="A40" s="3"/>
      <c r="B40" s="36"/>
      <c r="C40" s="33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Q40" s="35"/>
      <c r="R40" s="34"/>
    </row>
    <row r="41" spans="1:18" ht="12" customHeight="1">
      <c r="A41" s="3"/>
      <c r="B41" s="13" t="s">
        <v>29</v>
      </c>
      <c r="C41" s="33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Q41" s="35"/>
      <c r="R41" s="34"/>
    </row>
    <row r="42" spans="1:18" ht="12" customHeight="1">
      <c r="A42" s="3">
        <f>MAX($A$1:A41)+1</f>
        <v>21</v>
      </c>
      <c r="B42" s="36" t="s">
        <v>30</v>
      </c>
      <c r="C42" s="2" t="s">
        <v>6</v>
      </c>
      <c r="D42" s="31">
        <v>-4.1639201762552958</v>
      </c>
      <c r="E42" s="31">
        <f>$D$42</f>
        <v>-4.1639201762552958</v>
      </c>
      <c r="F42" s="31">
        <f t="shared" ref="F42:O42" si="13">$D$42</f>
        <v>-4.1639201762552958</v>
      </c>
      <c r="G42" s="31">
        <f t="shared" si="13"/>
        <v>-4.1639201762552958</v>
      </c>
      <c r="H42" s="31">
        <f t="shared" si="13"/>
        <v>-4.1639201762552958</v>
      </c>
      <c r="I42" s="31">
        <f t="shared" si="13"/>
        <v>-4.1639201762552958</v>
      </c>
      <c r="J42" s="31">
        <f t="shared" si="13"/>
        <v>-4.1639201762552958</v>
      </c>
      <c r="K42" s="31">
        <f t="shared" si="13"/>
        <v>-4.1639201762552958</v>
      </c>
      <c r="L42" s="31">
        <f t="shared" si="13"/>
        <v>-4.1639201762552958</v>
      </c>
      <c r="M42" s="31">
        <f t="shared" si="13"/>
        <v>-4.1639201762552958</v>
      </c>
      <c r="N42" s="31">
        <f t="shared" si="13"/>
        <v>-4.1639201762552958</v>
      </c>
      <c r="O42" s="31">
        <f t="shared" si="13"/>
        <v>-4.1639201762552958</v>
      </c>
      <c r="Q42" s="35"/>
      <c r="R42" s="34"/>
    </row>
    <row r="43" spans="1:18" ht="12" customHeight="1">
      <c r="A43" s="3">
        <f>MAX($A$1:A42)+1</f>
        <v>22</v>
      </c>
      <c r="B43" s="9" t="s">
        <v>10</v>
      </c>
      <c r="C43" s="33" t="str">
        <f>"Line "&amp;$A$14</f>
        <v>Line 5</v>
      </c>
      <c r="D43" s="35">
        <f>D14</f>
        <v>298042.51999999996</v>
      </c>
      <c r="E43" s="35">
        <f>E14</f>
        <v>243522.50799999997</v>
      </c>
      <c r="F43" s="35">
        <f>F14</f>
        <v>271233.527</v>
      </c>
      <c r="G43" s="35">
        <f t="shared" ref="G43:O43" si="14">G14</f>
        <v>259803.77299999999</v>
      </c>
      <c r="H43" s="35">
        <f t="shared" si="14"/>
        <v>311131.54800000001</v>
      </c>
      <c r="I43" s="35">
        <f t="shared" si="14"/>
        <v>391286.435</v>
      </c>
      <c r="J43" s="35">
        <f t="shared" si="14"/>
        <v>494237.46799999999</v>
      </c>
      <c r="K43" s="35">
        <f t="shared" si="14"/>
        <v>350269.33799999999</v>
      </c>
      <c r="L43" s="35">
        <f t="shared" si="14"/>
        <v>297140.05</v>
      </c>
      <c r="M43" s="35">
        <f t="shared" si="14"/>
        <v>251617.72500000001</v>
      </c>
      <c r="N43" s="35">
        <f t="shared" si="14"/>
        <v>238833.13600000003</v>
      </c>
      <c r="O43" s="35">
        <f t="shared" si="14"/>
        <v>299865.76199999999</v>
      </c>
      <c r="Q43" s="35"/>
      <c r="R43" s="34"/>
    </row>
    <row r="44" spans="1:18" ht="12" customHeight="1">
      <c r="A44" s="3">
        <f>MAX($A$1:A43)+1</f>
        <v>23</v>
      </c>
      <c r="B44" s="9" t="s">
        <v>31</v>
      </c>
      <c r="C44" s="33" t="str">
        <f>"Line "&amp;A42&amp;" x Line "&amp;A43</f>
        <v>Line 21 x Line 22</v>
      </c>
      <c r="D44" s="30">
        <f>D42*D43</f>
        <v>-1241025.2624099723</v>
      </c>
      <c r="E44" s="30">
        <f>E42*E43</f>
        <v>-1014008.2844334915</v>
      </c>
      <c r="F44" s="30">
        <f t="shared" ref="F44:O44" si="15">F42*F43</f>
        <v>-1129394.7555521855</v>
      </c>
      <c r="G44" s="30">
        <f t="shared" si="15"/>
        <v>-1081802.1722619508</v>
      </c>
      <c r="H44" s="30">
        <f t="shared" si="15"/>
        <v>-1295526.9301867431</v>
      </c>
      <c r="I44" s="30">
        <f t="shared" si="15"/>
        <v>-1629285.4813915063</v>
      </c>
      <c r="J44" s="30">
        <f t="shared" si="15"/>
        <v>-2057965.364866531</v>
      </c>
      <c r="K44" s="30">
        <f t="shared" si="15"/>
        <v>-1458493.5636217857</v>
      </c>
      <c r="L44" s="30">
        <f t="shared" si="15"/>
        <v>-1237267.4493685074</v>
      </c>
      <c r="M44" s="30">
        <f t="shared" si="15"/>
        <v>-1047716.1218309565</v>
      </c>
      <c r="N44" s="30">
        <f t="shared" si="15"/>
        <v>-994482.11374872515</v>
      </c>
      <c r="O44" s="30">
        <f t="shared" si="15"/>
        <v>-1248617.0965599685</v>
      </c>
      <c r="Q44" s="35"/>
      <c r="R44" s="34"/>
    </row>
    <row r="45" spans="1:18" ht="12" customHeight="1">
      <c r="A45" s="3">
        <f>MAX($A$1:A44)+1</f>
        <v>24</v>
      </c>
      <c r="B45" s="36" t="s">
        <v>32</v>
      </c>
      <c r="C45" s="33"/>
      <c r="D45" s="35">
        <v>-1643680.879916375</v>
      </c>
      <c r="E45" s="35">
        <v>-1590953.5804725334</v>
      </c>
      <c r="F45" s="35">
        <v>-1394352.7906757037</v>
      </c>
      <c r="G45" s="35">
        <v>-1439210.9475419135</v>
      </c>
      <c r="H45" s="35">
        <v>-1211430.4889677227</v>
      </c>
      <c r="I45" s="35">
        <v>-876344.52018459258</v>
      </c>
      <c r="J45" s="35">
        <v>-690035.05227622716</v>
      </c>
      <c r="K45" s="35">
        <v>-628765.89648193005</v>
      </c>
      <c r="L45" s="35">
        <v>-724877.77122396883</v>
      </c>
      <c r="M45" s="35">
        <v>-921947.54859465605</v>
      </c>
      <c r="N45" s="35">
        <v>-1220450.9691033089</v>
      </c>
      <c r="O45" s="35">
        <v>-1705513.9437593552</v>
      </c>
      <c r="Q45" s="35"/>
      <c r="R45" s="34"/>
    </row>
    <row r="46" spans="1:18" ht="12" customHeight="1">
      <c r="A46" s="3">
        <f>MAX($A$1:A45)+1</f>
        <v>25</v>
      </c>
      <c r="B46" s="36" t="s">
        <v>33</v>
      </c>
      <c r="C46" s="33" t="str">
        <f>"Line "&amp;A45&amp;" - Line "&amp;A44</f>
        <v>Line 24 - Line 23</v>
      </c>
      <c r="D46" s="32">
        <f>D45-D44</f>
        <v>-402655.61750640278</v>
      </c>
      <c r="E46" s="32">
        <f t="shared" ref="E46:O46" si="16">E45-E44</f>
        <v>-576945.29603904183</v>
      </c>
      <c r="F46" s="32">
        <f t="shared" si="16"/>
        <v>-264958.0351235182</v>
      </c>
      <c r="G46" s="32">
        <f t="shared" si="16"/>
        <v>-357408.77527996269</v>
      </c>
      <c r="H46" s="32">
        <f t="shared" si="16"/>
        <v>84096.441219020402</v>
      </c>
      <c r="I46" s="32">
        <f t="shared" si="16"/>
        <v>752940.96120691369</v>
      </c>
      <c r="J46" s="32">
        <f t="shared" si="16"/>
        <v>1367930.3125903038</v>
      </c>
      <c r="K46" s="32">
        <f t="shared" si="16"/>
        <v>829727.66713985568</v>
      </c>
      <c r="L46" s="32">
        <f t="shared" si="16"/>
        <v>512389.67814453854</v>
      </c>
      <c r="M46" s="32">
        <f t="shared" si="16"/>
        <v>125768.57323630049</v>
      </c>
      <c r="N46" s="32">
        <f t="shared" si="16"/>
        <v>-225968.85535458371</v>
      </c>
      <c r="O46" s="32">
        <f t="shared" si="16"/>
        <v>-456896.84719938668</v>
      </c>
      <c r="P46" s="37"/>
      <c r="Q46" s="32">
        <f>SUM(D46:O46)</f>
        <v>1388020.2070340367</v>
      </c>
      <c r="R46" s="34"/>
    </row>
    <row r="47" spans="1:18" ht="12" customHeight="1">
      <c r="A47" s="3"/>
      <c r="B47" s="36"/>
      <c r="C47" s="33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7"/>
      <c r="Q47" s="38"/>
      <c r="R47" s="34"/>
    </row>
    <row r="48" spans="1:18" ht="12" customHeight="1">
      <c r="A48" s="3"/>
      <c r="B48" s="42" t="s">
        <v>34</v>
      </c>
      <c r="C48" s="33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7"/>
      <c r="Q48" s="38"/>
      <c r="R48" s="34"/>
    </row>
    <row r="49" spans="1:18" ht="12" customHeight="1">
      <c r="A49" s="3">
        <f>MAX($A$1:A48)+1</f>
        <v>26</v>
      </c>
      <c r="B49" s="36" t="s">
        <v>35</v>
      </c>
      <c r="C49" s="33"/>
      <c r="D49" s="32">
        <v>3642.3894582581365</v>
      </c>
      <c r="E49" s="32">
        <v>6524.4319619282332</v>
      </c>
      <c r="F49" s="32">
        <v>5277.4504583715225</v>
      </c>
      <c r="G49" s="32">
        <v>42967.32885475178</v>
      </c>
      <c r="H49" s="32">
        <v>78487.959937532549</v>
      </c>
      <c r="I49" s="32">
        <v>127253.05897784686</v>
      </c>
      <c r="J49" s="32">
        <v>68563.781967565388</v>
      </c>
      <c r="K49" s="32">
        <v>56280.55365042582</v>
      </c>
      <c r="L49" s="32">
        <v>37079.092855119954</v>
      </c>
      <c r="M49" s="32">
        <v>78724.420132657731</v>
      </c>
      <c r="N49" s="32">
        <v>44193.483746045335</v>
      </c>
      <c r="O49" s="32">
        <v>85310.854803953858</v>
      </c>
      <c r="P49" s="37"/>
      <c r="Q49" s="32">
        <f>SUM(D49:O49)</f>
        <v>634304.80680445721</v>
      </c>
      <c r="R49" s="34"/>
    </row>
    <row r="50" spans="1:18" ht="12" customHeight="1">
      <c r="A50" s="3"/>
      <c r="B50" s="36"/>
      <c r="C50" s="33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7"/>
      <c r="Q50" s="38"/>
      <c r="R50" s="34"/>
    </row>
    <row r="51" spans="1:18" ht="12" customHeight="1">
      <c r="A51" s="3"/>
      <c r="B51" s="42" t="s">
        <v>36</v>
      </c>
      <c r="C51" s="33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7"/>
      <c r="Q51" s="38"/>
      <c r="R51" s="34"/>
    </row>
    <row r="52" spans="1:18" ht="12" customHeight="1">
      <c r="A52" s="3">
        <f>MAX($A$1:A51)+1</f>
        <v>27</v>
      </c>
      <c r="B52" s="36" t="s">
        <v>37</v>
      </c>
      <c r="C52" s="33"/>
      <c r="D52" s="32">
        <v>-52303.761603775405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-239911.51458087057</v>
      </c>
      <c r="O52" s="32">
        <v>-2823.7906454091008</v>
      </c>
      <c r="P52" s="37"/>
      <c r="Q52" s="32">
        <f>SUM(D52:O52)</f>
        <v>-295039.06683005503</v>
      </c>
      <c r="R52" s="34"/>
    </row>
    <row r="53" spans="1:18" ht="12" customHeight="1">
      <c r="A53" s="3"/>
      <c r="B53" s="36"/>
      <c r="C53" s="33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Q53" s="35"/>
      <c r="R53" s="34"/>
    </row>
    <row r="54" spans="1:18" ht="12" customHeight="1">
      <c r="A54" s="3"/>
      <c r="B54" s="13" t="s">
        <v>38</v>
      </c>
      <c r="C54" s="3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Q54" s="44"/>
    </row>
    <row r="55" spans="1:18" ht="12" customHeight="1">
      <c r="A55" s="3">
        <f>MAX($A$1:A54)+1</f>
        <v>28</v>
      </c>
      <c r="B55" s="2" t="s">
        <v>39</v>
      </c>
      <c r="C55" s="2" t="s">
        <v>6</v>
      </c>
      <c r="D55" s="45">
        <v>-6.8450251676232032E-2</v>
      </c>
      <c r="E55" s="45">
        <f>$D$55</f>
        <v>-6.8450251676232032E-2</v>
      </c>
      <c r="F55" s="45">
        <f t="shared" ref="F55:O55" si="17">$D$55</f>
        <v>-6.8450251676232032E-2</v>
      </c>
      <c r="G55" s="45">
        <f t="shared" si="17"/>
        <v>-6.8450251676232032E-2</v>
      </c>
      <c r="H55" s="45">
        <f t="shared" si="17"/>
        <v>-6.8450251676232032E-2</v>
      </c>
      <c r="I55" s="45">
        <f t="shared" si="17"/>
        <v>-6.8450251676232032E-2</v>
      </c>
      <c r="J55" s="45">
        <f t="shared" si="17"/>
        <v>-6.8450251676232032E-2</v>
      </c>
      <c r="K55" s="45">
        <f t="shared" si="17"/>
        <v>-6.8450251676232032E-2</v>
      </c>
      <c r="L55" s="45">
        <f t="shared" si="17"/>
        <v>-6.8450251676232032E-2</v>
      </c>
      <c r="M55" s="45">
        <f t="shared" si="17"/>
        <v>-6.8450251676232032E-2</v>
      </c>
      <c r="N55" s="45">
        <f t="shared" si="17"/>
        <v>-6.8450251676232032E-2</v>
      </c>
      <c r="O55" s="45">
        <f t="shared" si="17"/>
        <v>-6.8450251676232032E-2</v>
      </c>
      <c r="Q55" s="44"/>
    </row>
    <row r="56" spans="1:18" ht="12" customHeight="1">
      <c r="A56" s="3">
        <f>MAX($A$1:A55)+1</f>
        <v>29</v>
      </c>
      <c r="B56" s="9" t="s">
        <v>10</v>
      </c>
      <c r="C56" s="33" t="str">
        <f>"Line "&amp;$A$14</f>
        <v>Line 5</v>
      </c>
      <c r="D56" s="39">
        <f>D14</f>
        <v>298042.51999999996</v>
      </c>
      <c r="E56" s="39">
        <f>E14</f>
        <v>243522.50799999997</v>
      </c>
      <c r="F56" s="39">
        <f>F14</f>
        <v>271233.527</v>
      </c>
      <c r="G56" s="39">
        <f t="shared" ref="G56:O56" si="18">G14</f>
        <v>259803.77299999999</v>
      </c>
      <c r="H56" s="39">
        <f t="shared" si="18"/>
        <v>311131.54800000001</v>
      </c>
      <c r="I56" s="39">
        <f t="shared" si="18"/>
        <v>391286.435</v>
      </c>
      <c r="J56" s="39">
        <f t="shared" si="18"/>
        <v>494237.46799999999</v>
      </c>
      <c r="K56" s="39">
        <f t="shared" si="18"/>
        <v>350269.33799999999</v>
      </c>
      <c r="L56" s="39">
        <f t="shared" si="18"/>
        <v>297140.05</v>
      </c>
      <c r="M56" s="39">
        <f t="shared" si="18"/>
        <v>251617.72500000001</v>
      </c>
      <c r="N56" s="39">
        <f t="shared" si="18"/>
        <v>238833.13600000003</v>
      </c>
      <c r="O56" s="39">
        <f t="shared" si="18"/>
        <v>299865.76199999999</v>
      </c>
      <c r="Q56" s="44"/>
    </row>
    <row r="57" spans="1:18" ht="12" customHeight="1">
      <c r="A57" s="3">
        <f>MAX($A$1:A56)+1</f>
        <v>30</v>
      </c>
      <c r="B57" s="2" t="s">
        <v>40</v>
      </c>
      <c r="C57" s="33" t="str">
        <f>"Line "&amp;A55&amp;" x Line "&amp;A56</f>
        <v>Line 28 x Line 29</v>
      </c>
      <c r="D57" s="46">
        <f>D55*D56</f>
        <v>-20401.085504218416</v>
      </c>
      <c r="E57" s="46">
        <f t="shared" ref="E57:O57" si="19">E55*E56</f>
        <v>-16669.176961427227</v>
      </c>
      <c r="F57" s="46">
        <f t="shared" si="19"/>
        <v>-18566.003186182075</v>
      </c>
      <c r="G57" s="46">
        <f t="shared" si="19"/>
        <v>-17783.633648284656</v>
      </c>
      <c r="H57" s="46">
        <f t="shared" si="19"/>
        <v>-21297.032765015669</v>
      </c>
      <c r="I57" s="46">
        <f t="shared" si="19"/>
        <v>-26783.654953245605</v>
      </c>
      <c r="J57" s="46">
        <f t="shared" si="19"/>
        <v>-33830.679072423678</v>
      </c>
      <c r="K57" s="46">
        <f t="shared" si="19"/>
        <v>-23976.024340567183</v>
      </c>
      <c r="L57" s="46">
        <f t="shared" si="19"/>
        <v>-20339.311205588168</v>
      </c>
      <c r="M57" s="46">
        <f t="shared" si="19"/>
        <v>-17223.296602450941</v>
      </c>
      <c r="N57" s="46">
        <f t="shared" si="19"/>
        <v>-16348.188267823754</v>
      </c>
      <c r="O57" s="46">
        <f t="shared" si="19"/>
        <v>-20525.886877985096</v>
      </c>
      <c r="Q57" s="35"/>
    </row>
    <row r="58" spans="1:18" ht="12" customHeight="1">
      <c r="A58" s="3"/>
      <c r="C58" s="33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Q58" s="35"/>
    </row>
    <row r="59" spans="1:18" ht="12" customHeight="1">
      <c r="A59" s="3">
        <f>MAX($A$1:A58)+1</f>
        <v>31</v>
      </c>
      <c r="B59" s="36" t="s">
        <v>41</v>
      </c>
      <c r="C59" s="33"/>
      <c r="D59" s="35">
        <v>-33363.492156896515</v>
      </c>
      <c r="E59" s="35">
        <v>-15420.025131058172</v>
      </c>
      <c r="F59" s="35">
        <v>-103576.89858936681</v>
      </c>
      <c r="G59" s="35">
        <v>-98900.690230916429</v>
      </c>
      <c r="H59" s="35">
        <v>-16737.505672462823</v>
      </c>
      <c r="I59" s="35">
        <v>-29836.395984452382</v>
      </c>
      <c r="J59" s="35">
        <v>-21884.519061039693</v>
      </c>
      <c r="K59" s="35">
        <v>-3551.0464312985805</v>
      </c>
      <c r="L59" s="35">
        <v>16899.208580039089</v>
      </c>
      <c r="M59" s="35">
        <v>-2231.1495501120803</v>
      </c>
      <c r="N59" s="35">
        <v>-2695.5344671495136</v>
      </c>
      <c r="O59" s="35">
        <v>-73124.885492693371</v>
      </c>
      <c r="Q59" s="35"/>
    </row>
    <row r="60" spans="1:18" ht="12" customHeight="1">
      <c r="A60" s="3">
        <f>MAX($A$1:A59)+1</f>
        <v>32</v>
      </c>
      <c r="B60" s="2" t="s">
        <v>42</v>
      </c>
      <c r="C60" s="33" t="str">
        <f>"Line "&amp;A59&amp;" - Line "&amp;A57</f>
        <v>Line 31 - Line 30</v>
      </c>
      <c r="D60" s="32">
        <f>D59-D57</f>
        <v>-12962.406652678099</v>
      </c>
      <c r="E60" s="32">
        <f t="shared" ref="E60:O60" si="20">E59-E57</f>
        <v>1249.1518303690555</v>
      </c>
      <c r="F60" s="32">
        <f t="shared" si="20"/>
        <v>-85010.895403184739</v>
      </c>
      <c r="G60" s="32">
        <f t="shared" si="20"/>
        <v>-81117.056582631776</v>
      </c>
      <c r="H60" s="32">
        <f t="shared" si="20"/>
        <v>4559.5270925528457</v>
      </c>
      <c r="I60" s="32">
        <f t="shared" si="20"/>
        <v>-3052.7410312067768</v>
      </c>
      <c r="J60" s="32">
        <f t="shared" si="20"/>
        <v>11946.160011383985</v>
      </c>
      <c r="K60" s="32">
        <f t="shared" si="20"/>
        <v>20424.9779092686</v>
      </c>
      <c r="L60" s="32">
        <f t="shared" si="20"/>
        <v>37238.519785627257</v>
      </c>
      <c r="M60" s="32">
        <f t="shared" si="20"/>
        <v>14992.14705233886</v>
      </c>
      <c r="N60" s="32">
        <f t="shared" si="20"/>
        <v>13652.653800674241</v>
      </c>
      <c r="O60" s="32">
        <f t="shared" si="20"/>
        <v>-52598.998614708275</v>
      </c>
      <c r="P60" s="37"/>
      <c r="Q60" s="32">
        <f>SUM(D60:O60)</f>
        <v>-130678.96080219478</v>
      </c>
      <c r="R60" s="35"/>
    </row>
    <row r="61" spans="1:18" ht="12" customHeight="1">
      <c r="A61" s="3"/>
      <c r="C61" s="33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Q61" s="44"/>
    </row>
    <row r="62" spans="1:18" ht="12" customHeight="1">
      <c r="A62" s="3">
        <f>MAX($A$1:A61)+1</f>
        <v>33</v>
      </c>
      <c r="B62" s="1" t="s">
        <v>43</v>
      </c>
      <c r="C62" s="33" t="str">
        <f>"Sum of Lines "&amp;A39&amp;", "&amp;A46&amp;", "&amp;A49&amp;", "&amp;A52&amp;", "&amp;A60</f>
        <v>Sum of Lines 20, 25, 26, 27, 32</v>
      </c>
      <c r="D62" s="43">
        <f>D39+D46+D49+D52+D60</f>
        <v>550875.30280545715</v>
      </c>
      <c r="E62" s="43">
        <f t="shared" ref="E62:O62" si="21">E39+E46+E49+E52+E60</f>
        <v>576772.09745002876</v>
      </c>
      <c r="F62" s="43">
        <f t="shared" si="21"/>
        <v>59052.9725619151</v>
      </c>
      <c r="G62" s="43">
        <f t="shared" si="21"/>
        <v>1107644.1991298285</v>
      </c>
      <c r="H62" s="43">
        <f t="shared" si="21"/>
        <v>2277107.6074839626</v>
      </c>
      <c r="I62" s="43">
        <f t="shared" si="21"/>
        <v>1385965.5396718166</v>
      </c>
      <c r="J62" s="43">
        <f t="shared" si="21"/>
        <v>6434841.275907482</v>
      </c>
      <c r="K62" s="43">
        <f t="shared" si="21"/>
        <v>4663014.458129786</v>
      </c>
      <c r="L62" s="43">
        <f t="shared" si="21"/>
        <v>4801565.0759385247</v>
      </c>
      <c r="M62" s="43">
        <f t="shared" si="21"/>
        <v>2401112.959984601</v>
      </c>
      <c r="N62" s="43">
        <f t="shared" si="21"/>
        <v>2354311.7745510279</v>
      </c>
      <c r="O62" s="43">
        <f t="shared" si="21"/>
        <v>5525748.7709323587</v>
      </c>
      <c r="Q62" s="43">
        <f>SUM(D62:O62)</f>
        <v>32138012.034546789</v>
      </c>
    </row>
    <row r="63" spans="1:18" ht="12" customHeight="1">
      <c r="A63" s="3"/>
      <c r="C63" s="3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Q63" s="44"/>
    </row>
    <row r="64" spans="1:18" ht="12" customHeight="1">
      <c r="A64" s="3">
        <f>MAX($A$1:A63)+1</f>
        <v>34</v>
      </c>
      <c r="B64" s="2" t="s">
        <v>44</v>
      </c>
      <c r="C64" s="2" t="s">
        <v>45</v>
      </c>
      <c r="D64" s="47">
        <v>0.01</v>
      </c>
      <c r="E64" s="47">
        <f>$D$64</f>
        <v>0.01</v>
      </c>
      <c r="F64" s="47">
        <f>$D$64</f>
        <v>0.01</v>
      </c>
      <c r="G64" s="47">
        <f t="shared" ref="G64:O64" si="22">$D$64</f>
        <v>0.01</v>
      </c>
      <c r="H64" s="47">
        <f t="shared" si="22"/>
        <v>0.01</v>
      </c>
      <c r="I64" s="47">
        <f t="shared" si="22"/>
        <v>0.01</v>
      </c>
      <c r="J64" s="47">
        <f t="shared" si="22"/>
        <v>0.01</v>
      </c>
      <c r="K64" s="47">
        <f t="shared" si="22"/>
        <v>0.01</v>
      </c>
      <c r="L64" s="47">
        <f t="shared" si="22"/>
        <v>0.01</v>
      </c>
      <c r="M64" s="47">
        <f t="shared" si="22"/>
        <v>0.01</v>
      </c>
      <c r="N64" s="47">
        <f t="shared" si="22"/>
        <v>0.01</v>
      </c>
      <c r="O64" s="47">
        <f t="shared" si="22"/>
        <v>0.01</v>
      </c>
      <c r="Q64" s="47"/>
    </row>
    <row r="65" spans="1:17" ht="12" customHeight="1">
      <c r="A65" s="3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Q65" s="47"/>
    </row>
    <row r="66" spans="1:17" ht="12" customHeight="1">
      <c r="A66" s="3"/>
      <c r="B66" s="1" t="s">
        <v>46</v>
      </c>
    </row>
    <row r="67" spans="1:17" ht="12" customHeight="1">
      <c r="A67" s="3">
        <f>MAX($A$1:A66)+1</f>
        <v>35</v>
      </c>
      <c r="B67" s="8" t="s">
        <v>47</v>
      </c>
      <c r="C67" s="8"/>
      <c r="D67" s="23">
        <v>29925542.710558001</v>
      </c>
      <c r="E67" s="23">
        <f>D75</f>
        <v>29605861.284019262</v>
      </c>
      <c r="F67" s="23">
        <f t="shared" ref="F67:O67" si="23">E75</f>
        <v>28862307.461950742</v>
      </c>
      <c r="G67" s="23">
        <f t="shared" si="23"/>
        <v>28422827.769665349</v>
      </c>
      <c r="H67" s="23">
        <f t="shared" si="23"/>
        <v>28674965.807436202</v>
      </c>
      <c r="I67" s="23">
        <f t="shared" si="23"/>
        <v>30048804.751800314</v>
      </c>
      <c r="J67" s="23">
        <f t="shared" si="23"/>
        <v>29912727.267494328</v>
      </c>
      <c r="K67" s="23">
        <f t="shared" si="23"/>
        <v>32244610.237318847</v>
      </c>
      <c r="L67" s="23">
        <f t="shared" si="23"/>
        <v>34870971.614062287</v>
      </c>
      <c r="M67" s="23">
        <f t="shared" si="23"/>
        <v>37291822.737935841</v>
      </c>
      <c r="N67" s="23">
        <f t="shared" si="23"/>
        <v>37836660.60493955</v>
      </c>
      <c r="O67" s="23">
        <f t="shared" si="23"/>
        <v>38310848.33366742</v>
      </c>
      <c r="Q67" s="35"/>
    </row>
    <row r="68" spans="1:17" ht="12" customHeight="1">
      <c r="A68" s="3">
        <f>MAX($A$1:A67)+1</f>
        <v>36</v>
      </c>
      <c r="B68" s="8" t="s">
        <v>48</v>
      </c>
      <c r="C68" s="33" t="str">
        <f>"Line "&amp;A39</f>
        <v>Line 20</v>
      </c>
      <c r="D68" s="25">
        <f>D39</f>
        <v>1015154.6991100553</v>
      </c>
      <c r="E68" s="25">
        <f>E39</f>
        <v>1145943.8096967733</v>
      </c>
      <c r="F68" s="25">
        <f>F39</f>
        <v>403744.45263024652</v>
      </c>
      <c r="G68" s="25">
        <f t="shared" ref="G68:O68" si="24">G39</f>
        <v>1503202.7021376712</v>
      </c>
      <c r="H68" s="25">
        <f t="shared" si="24"/>
        <v>2109963.6792348567</v>
      </c>
      <c r="I68" s="25">
        <f t="shared" si="24"/>
        <v>508824.26051826274</v>
      </c>
      <c r="J68" s="25">
        <f t="shared" si="24"/>
        <v>4986401.0213382291</v>
      </c>
      <c r="K68" s="25">
        <f t="shared" si="24"/>
        <v>3756581.2594302357</v>
      </c>
      <c r="L68" s="25">
        <f t="shared" si="24"/>
        <v>4214857.785153239</v>
      </c>
      <c r="M68" s="25">
        <f t="shared" si="24"/>
        <v>2181627.8195633041</v>
      </c>
      <c r="N68" s="25">
        <f t="shared" si="24"/>
        <v>2762346.0069397627</v>
      </c>
      <c r="O68" s="25">
        <f t="shared" si="24"/>
        <v>5952757.5525879087</v>
      </c>
      <c r="Q68" s="25"/>
    </row>
    <row r="69" spans="1:17" ht="12" customHeight="1">
      <c r="A69" s="3">
        <f>MAX($A$1:A68)+1</f>
        <v>37</v>
      </c>
      <c r="B69" s="8" t="s">
        <v>49</v>
      </c>
      <c r="C69" s="33" t="str">
        <f>"Line "&amp;A46</f>
        <v>Line 25</v>
      </c>
      <c r="D69" s="25">
        <f>D46</f>
        <v>-402655.61750640278</v>
      </c>
      <c r="E69" s="25">
        <f>E46</f>
        <v>-576945.29603904183</v>
      </c>
      <c r="F69" s="25">
        <f>F46</f>
        <v>-264958.0351235182</v>
      </c>
      <c r="G69" s="25">
        <f t="shared" ref="G69:O69" si="25">G46</f>
        <v>-357408.77527996269</v>
      </c>
      <c r="H69" s="25">
        <f t="shared" si="25"/>
        <v>84096.441219020402</v>
      </c>
      <c r="I69" s="25">
        <f t="shared" si="25"/>
        <v>752940.96120691369</v>
      </c>
      <c r="J69" s="25">
        <f t="shared" si="25"/>
        <v>1367930.3125903038</v>
      </c>
      <c r="K69" s="25">
        <f t="shared" si="25"/>
        <v>829727.66713985568</v>
      </c>
      <c r="L69" s="25">
        <f t="shared" si="25"/>
        <v>512389.67814453854</v>
      </c>
      <c r="M69" s="25">
        <f t="shared" si="25"/>
        <v>125768.57323630049</v>
      </c>
      <c r="N69" s="25">
        <f t="shared" si="25"/>
        <v>-225968.85535458371</v>
      </c>
      <c r="O69" s="25">
        <f t="shared" si="25"/>
        <v>-456896.84719938668</v>
      </c>
      <c r="Q69" s="25"/>
    </row>
    <row r="70" spans="1:17" ht="12" customHeight="1">
      <c r="A70" s="3">
        <f>MAX($A$1:A69)+1</f>
        <v>38</v>
      </c>
      <c r="B70" s="8" t="s">
        <v>50</v>
      </c>
      <c r="C70" s="33" t="str">
        <f>"Line "&amp;A49</f>
        <v>Line 26</v>
      </c>
      <c r="D70" s="25">
        <f>D49</f>
        <v>3642.3894582581365</v>
      </c>
      <c r="E70" s="25">
        <f>E49</f>
        <v>6524.4319619282332</v>
      </c>
      <c r="F70" s="25">
        <f>F49</f>
        <v>5277.4504583715225</v>
      </c>
      <c r="G70" s="25">
        <f t="shared" ref="G70:O70" si="26">G49</f>
        <v>42967.32885475178</v>
      </c>
      <c r="H70" s="25">
        <f t="shared" si="26"/>
        <v>78487.959937532549</v>
      </c>
      <c r="I70" s="25">
        <f t="shared" si="26"/>
        <v>127253.05897784686</v>
      </c>
      <c r="J70" s="25">
        <f t="shared" si="26"/>
        <v>68563.781967565388</v>
      </c>
      <c r="K70" s="25">
        <f t="shared" si="26"/>
        <v>56280.55365042582</v>
      </c>
      <c r="L70" s="25">
        <f t="shared" si="26"/>
        <v>37079.092855119954</v>
      </c>
      <c r="M70" s="25">
        <f t="shared" si="26"/>
        <v>78724.420132657731</v>
      </c>
      <c r="N70" s="25">
        <f t="shared" si="26"/>
        <v>44193.483746045335</v>
      </c>
      <c r="O70" s="25">
        <f t="shared" si="26"/>
        <v>85310.854803953858</v>
      </c>
      <c r="Q70" s="25"/>
    </row>
    <row r="71" spans="1:17" ht="12" customHeight="1">
      <c r="A71" s="3">
        <f>MAX($A$1:A70)+1</f>
        <v>39</v>
      </c>
      <c r="B71" s="8" t="s">
        <v>36</v>
      </c>
      <c r="C71" s="33" t="str">
        <f>"Line "&amp;A52</f>
        <v>Line 27</v>
      </c>
      <c r="D71" s="25">
        <f>D52</f>
        <v>-52303.761603775405</v>
      </c>
      <c r="E71" s="25">
        <f t="shared" ref="E71:O71" si="27">E52</f>
        <v>0</v>
      </c>
      <c r="F71" s="25">
        <f t="shared" si="27"/>
        <v>0</v>
      </c>
      <c r="G71" s="25">
        <f t="shared" si="27"/>
        <v>0</v>
      </c>
      <c r="H71" s="25">
        <f t="shared" si="27"/>
        <v>0</v>
      </c>
      <c r="I71" s="25">
        <f t="shared" si="27"/>
        <v>0</v>
      </c>
      <c r="J71" s="25">
        <f t="shared" si="27"/>
        <v>0</v>
      </c>
      <c r="K71" s="25">
        <f t="shared" si="27"/>
        <v>0</v>
      </c>
      <c r="L71" s="25">
        <f t="shared" si="27"/>
        <v>0</v>
      </c>
      <c r="M71" s="25">
        <f t="shared" si="27"/>
        <v>0</v>
      </c>
      <c r="N71" s="25">
        <f t="shared" si="27"/>
        <v>-239911.51458087057</v>
      </c>
      <c r="O71" s="25">
        <f t="shared" si="27"/>
        <v>-2823.7906454091008</v>
      </c>
      <c r="Q71" s="25"/>
    </row>
    <row r="72" spans="1:17" ht="12" customHeight="1">
      <c r="A72" s="3">
        <f>MAX($A$1:A71)+1</f>
        <v>40</v>
      </c>
      <c r="B72" s="8" t="s">
        <v>51</v>
      </c>
      <c r="C72" s="33" t="str">
        <f>"Line "&amp;A60</f>
        <v>Line 32</v>
      </c>
      <c r="D72" s="25">
        <f>D60</f>
        <v>-12962.406652678099</v>
      </c>
      <c r="E72" s="25">
        <f>E60</f>
        <v>1249.1518303690555</v>
      </c>
      <c r="F72" s="25">
        <f>F60</f>
        <v>-85010.895403184739</v>
      </c>
      <c r="G72" s="25">
        <f t="shared" ref="G72:O72" si="28">G60</f>
        <v>-81117.056582631776</v>
      </c>
      <c r="H72" s="25">
        <f t="shared" si="28"/>
        <v>4559.5270925528457</v>
      </c>
      <c r="I72" s="25">
        <f t="shared" si="28"/>
        <v>-3052.7410312067768</v>
      </c>
      <c r="J72" s="25">
        <f t="shared" si="28"/>
        <v>11946.160011383985</v>
      </c>
      <c r="K72" s="25">
        <f t="shared" si="28"/>
        <v>20424.9779092686</v>
      </c>
      <c r="L72" s="25">
        <f t="shared" si="28"/>
        <v>37238.519785627257</v>
      </c>
      <c r="M72" s="25">
        <f t="shared" si="28"/>
        <v>14992.14705233886</v>
      </c>
      <c r="N72" s="25">
        <f t="shared" si="28"/>
        <v>13652.653800674241</v>
      </c>
      <c r="O72" s="25">
        <f t="shared" si="28"/>
        <v>-52598.998614708275</v>
      </c>
      <c r="Q72" s="25"/>
    </row>
    <row r="73" spans="1:17" ht="12" customHeight="1">
      <c r="A73" s="3">
        <f>MAX($A$1:A72)+1</f>
        <v>41</v>
      </c>
      <c r="B73" s="48" t="s">
        <v>52</v>
      </c>
      <c r="C73" s="33"/>
      <c r="D73" s="49">
        <v>-895351.15</v>
      </c>
      <c r="E73" s="49">
        <v>-1344677.51</v>
      </c>
      <c r="F73" s="49">
        <v>-522391.53</v>
      </c>
      <c r="G73" s="49">
        <v>-879286.99999999988</v>
      </c>
      <c r="H73" s="49">
        <v>-927726.71</v>
      </c>
      <c r="I73" s="49">
        <v>-1547016.5899999999</v>
      </c>
      <c r="J73" s="49">
        <v>-4128846.41</v>
      </c>
      <c r="K73" s="49">
        <v>-2064606.26</v>
      </c>
      <c r="L73" s="49">
        <v>-2410769.2599999998</v>
      </c>
      <c r="M73" s="49">
        <v>-1887565.59</v>
      </c>
      <c r="N73" s="49">
        <v>-1911838.96</v>
      </c>
      <c r="O73" s="49">
        <v>-1928543.8300000003</v>
      </c>
      <c r="Q73" s="25"/>
    </row>
    <row r="74" spans="1:17" ht="12" customHeight="1">
      <c r="A74" s="3">
        <f>MAX($A$1:A73)+1</f>
        <v>42</v>
      </c>
      <c r="B74" s="8" t="s">
        <v>53</v>
      </c>
      <c r="C74" s="8"/>
      <c r="D74" s="50">
        <f>(D67+(0.5*SUM(D68:D73)))*D64/12</f>
        <v>24794.420655800608</v>
      </c>
      <c r="E74" s="50">
        <f>(E67+(0.5*SUM(E68:E73)))*E64/12</f>
        <v>24351.590481453564</v>
      </c>
      <c r="F74" s="50">
        <f>(F67+(0.5*SUM(F68:F73)))*F64/12</f>
        <v>23858.865152693081</v>
      </c>
      <c r="G74" s="50">
        <f t="shared" ref="G74:O74" si="29">(G67+(0.5*SUM(G68:G73)))*G64/12</f>
        <v>23780.838641025217</v>
      </c>
      <c r="H74" s="50">
        <f t="shared" si="29"/>
        <v>24458.046880148486</v>
      </c>
      <c r="I74" s="50">
        <f t="shared" si="29"/>
        <v>24973.566022196854</v>
      </c>
      <c r="J74" s="50">
        <f t="shared" si="29"/>
        <v>25888.103917040058</v>
      </c>
      <c r="K74" s="50">
        <f t="shared" si="29"/>
        <v>27953.178613653119</v>
      </c>
      <c r="L74" s="50">
        <f t="shared" si="29"/>
        <v>30055.307935026289</v>
      </c>
      <c r="M74" s="50">
        <f t="shared" si="29"/>
        <v>31290.497019106784</v>
      </c>
      <c r="N74" s="50">
        <f t="shared" si="29"/>
        <v>31714.914176845883</v>
      </c>
      <c r="O74" s="50">
        <f t="shared" si="29"/>
        <v>33424.542336778002</v>
      </c>
      <c r="Q74" s="51"/>
    </row>
    <row r="75" spans="1:17" ht="15" customHeight="1">
      <c r="A75" s="3">
        <f>MAX($A$1:A74)+1</f>
        <v>43</v>
      </c>
      <c r="B75" s="52" t="s">
        <v>54</v>
      </c>
      <c r="C75" s="33"/>
      <c r="D75" s="43">
        <f>SUM(D67:D74)</f>
        <v>29605861.284019262</v>
      </c>
      <c r="E75" s="43">
        <f>SUM(E67:E74)</f>
        <v>28862307.461950742</v>
      </c>
      <c r="F75" s="43">
        <f>SUM(F67:F74)</f>
        <v>28422827.769665349</v>
      </c>
      <c r="G75" s="43">
        <f t="shared" ref="G75:O75" si="30">SUM(G67:G74)</f>
        <v>28674965.807436202</v>
      </c>
      <c r="H75" s="43">
        <f t="shared" si="30"/>
        <v>30048804.751800314</v>
      </c>
      <c r="I75" s="43">
        <f t="shared" si="30"/>
        <v>29912727.267494328</v>
      </c>
      <c r="J75" s="43">
        <f t="shared" si="30"/>
        <v>32244610.237318847</v>
      </c>
      <c r="K75" s="43">
        <f t="shared" si="30"/>
        <v>34870971.614062287</v>
      </c>
      <c r="L75" s="43">
        <f t="shared" si="30"/>
        <v>37291822.737935841</v>
      </c>
      <c r="M75" s="43">
        <f t="shared" si="30"/>
        <v>37836660.60493955</v>
      </c>
      <c r="N75" s="43">
        <f t="shared" si="30"/>
        <v>38310848.33366742</v>
      </c>
      <c r="O75" s="43">
        <f t="shared" si="30"/>
        <v>41941477.816936567</v>
      </c>
      <c r="Q75" s="43">
        <f>O75</f>
        <v>41941477.816936567</v>
      </c>
    </row>
    <row r="76" spans="1:17" ht="12" customHeight="1">
      <c r="A76" s="3"/>
    </row>
    <row r="78" spans="1:17">
      <c r="B78" s="53"/>
    </row>
  </sheetData>
  <pageMargins left="0.75" right="0.75" top="1" bottom="1" header="0.5" footer="0.5"/>
  <pageSetup scale="42" fitToWidth="0" orientation="landscape" r:id="rId1"/>
  <headerFooter alignWithMargins="0"/>
  <rowBreaks count="1" manualBreakCount="1"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2E117B6E7B744F8FA19BE0A741C718" ma:contentTypeVersion="6" ma:contentTypeDescription="Create a new document." ma:contentTypeScope="" ma:versionID="a1a8d23454f267bd2b1e57b7bc5bc03d">
  <xsd:schema xmlns:xsd="http://www.w3.org/2001/XMLSchema" xmlns:xs="http://www.w3.org/2001/XMLSchema" xmlns:p="http://schemas.microsoft.com/office/2006/metadata/properties" xmlns:ns2="57b5fa15-066d-40d6-ab56-ef2db2a327b6" xmlns:ns3="7134b999-6748-4436-add2-dcedf1c57a6b" targetNamespace="http://schemas.microsoft.com/office/2006/metadata/properties" ma:root="true" ma:fieldsID="e6517cb5de6c8cb7e27fe51a654d589a" ns2:_="" ns3:_="">
    <xsd:import namespace="57b5fa15-066d-40d6-ab56-ef2db2a327b6"/>
    <xsd:import namespace="7134b999-6748-4436-add2-dcedf1c57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b5fa15-066d-40d6-ab56-ef2db2a32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4b999-6748-4436-add2-dcedf1c57a6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B7BDD5-18AF-479B-BCC5-58E5F53CCF52}"/>
</file>

<file path=customXml/itemProps2.xml><?xml version="1.0" encoding="utf-8"?>
<ds:datastoreItem xmlns:ds="http://schemas.openxmlformats.org/officeDocument/2006/customXml" ds:itemID="{5BFB1D5A-E217-4B5B-8ADD-1E92F8642D48}"/>
</file>

<file path=customXml/itemProps3.xml><?xml version="1.0" encoding="utf-8"?>
<ds:datastoreItem xmlns:ds="http://schemas.openxmlformats.org/officeDocument/2006/customXml" ds:itemID="{4ABE8072-AEC6-41D1-BA20-5543C30C5C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Painter, Jack</dc:creator>
  <cp:keywords/>
  <dc:description/>
  <cp:lastModifiedBy>Dallas, Joseph (PacifiCorp)</cp:lastModifiedBy>
  <cp:revision/>
  <dcterms:created xsi:type="dcterms:W3CDTF">2023-03-22T16:27:39Z</dcterms:created>
  <dcterms:modified xsi:type="dcterms:W3CDTF">2023-03-26T03:20:04Z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0x0101009A2E117B6E7B744F8FA19BE0A741C718</vt:lpwstr>
  </property>
</Properties>
</file>